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nshah\Desktop\HOL Mineral Report\"/>
    </mc:Choice>
  </mc:AlternateContent>
  <xr:revisionPtr revIDLastSave="0" documentId="8_{95AFEECD-27AA-445A-8015-5DD942FF932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4370" yWindow="1665" windowWidth="14865" windowHeight="13080" tabRatio="789" firstSheet="2"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3" i="5" l="1"/>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V114" i="5"/>
  <c r="E114" i="5"/>
  <c r="X114" i="5" s="1"/>
  <c r="V115" i="5"/>
  <c r="E115" i="5"/>
  <c r="X115" i="5" s="1"/>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V134" i="5"/>
  <c r="E134" i="5"/>
  <c r="X134" i="5" s="1"/>
  <c r="V135" i="5"/>
  <c r="E135" i="5"/>
  <c r="X135" i="5" s="1"/>
  <c r="V136" i="5"/>
  <c r="E136" i="5"/>
  <c r="X136" i="5" s="1"/>
  <c r="V137" i="5"/>
  <c r="E137" i="5"/>
  <c r="X137" i="5" s="1"/>
  <c r="V138" i="5"/>
  <c r="E138" i="5"/>
  <c r="X138" i="5" s="1"/>
  <c r="V139" i="5"/>
  <c r="E139" i="5"/>
  <c r="X139" i="5" s="1"/>
  <c r="V140" i="5"/>
  <c r="E140" i="5"/>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V150" i="5"/>
  <c r="E150" i="5"/>
  <c r="X150" i="5" s="1"/>
  <c r="V151" i="5"/>
  <c r="E151" i="5"/>
  <c r="V152" i="5"/>
  <c r="E152" i="5"/>
  <c r="X152" i="5" s="1"/>
  <c r="V153" i="5"/>
  <c r="E153" i="5"/>
  <c r="X153" i="5" s="1"/>
  <c r="V154" i="5"/>
  <c r="E154" i="5"/>
  <c r="X154" i="5" s="1"/>
  <c r="V155" i="5"/>
  <c r="E155" i="5"/>
  <c r="X155" i="5" s="1"/>
  <c r="V156" i="5"/>
  <c r="E156" i="5"/>
  <c r="X156" i="5" s="1"/>
  <c r="V157" i="5"/>
  <c r="E157" i="5"/>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V272" i="5"/>
  <c r="E272" i="5"/>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V306" i="5"/>
  <c r="E306" i="5"/>
  <c r="X306" i="5" s="1"/>
  <c r="V307" i="5"/>
  <c r="E307" i="5"/>
  <c r="X307" i="5" s="1"/>
  <c r="V308" i="5"/>
  <c r="E308" i="5"/>
  <c r="X308" i="5" s="1"/>
  <c r="V309" i="5"/>
  <c r="E309" i="5"/>
  <c r="V310" i="5"/>
  <c r="E310" i="5"/>
  <c r="X310" i="5" s="1"/>
  <c r="V311" i="5"/>
  <c r="E311" i="5"/>
  <c r="X311" i="5" s="1"/>
  <c r="V312" i="5"/>
  <c r="E312" i="5"/>
  <c r="X312" i="5" s="1"/>
  <c r="V313" i="5"/>
  <c r="E313" i="5"/>
  <c r="V314" i="5"/>
  <c r="E314" i="5"/>
  <c r="X314" i="5" s="1"/>
  <c r="V315" i="5"/>
  <c r="E315" i="5"/>
  <c r="V316" i="5"/>
  <c r="E316" i="5"/>
  <c r="X316" i="5" s="1"/>
  <c r="V317" i="5"/>
  <c r="E317" i="5"/>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V332" i="5"/>
  <c r="E332" i="5"/>
  <c r="X332" i="5" s="1"/>
  <c r="V333" i="5"/>
  <c r="E333" i="5"/>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V354" i="5"/>
  <c r="E354" i="5"/>
  <c r="X354" i="5" s="1"/>
  <c r="V355" i="5"/>
  <c r="E355" i="5"/>
  <c r="V356" i="5"/>
  <c r="E356" i="5"/>
  <c r="X356" i="5" s="1"/>
  <c r="V357" i="5"/>
  <c r="E357" i="5"/>
  <c r="V358" i="5"/>
  <c r="E358" i="5"/>
  <c r="X358" i="5" s="1"/>
  <c r="V359" i="5"/>
  <c r="E359" i="5"/>
  <c r="V360" i="5"/>
  <c r="E360" i="5"/>
  <c r="X360" i="5" s="1"/>
  <c r="V361" i="5"/>
  <c r="E361" i="5"/>
  <c r="X361" i="5" s="1"/>
  <c r="V362" i="5"/>
  <c r="E362" i="5"/>
  <c r="X362" i="5" s="1"/>
  <c r="V363" i="5"/>
  <c r="E363" i="5"/>
  <c r="V364" i="5"/>
  <c r="E364" i="5"/>
  <c r="X364" i="5" s="1"/>
  <c r="V365" i="5"/>
  <c r="E365" i="5"/>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V466" i="5"/>
  <c r="E466" i="5"/>
  <c r="X466" i="5" s="1"/>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X534" i="5" s="1"/>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X575" i="5" s="1"/>
  <c r="V576" i="5"/>
  <c r="E576" i="5"/>
  <c r="X576" i="5" s="1"/>
  <c r="V577" i="5"/>
  <c r="E577" i="5"/>
  <c r="V578" i="5"/>
  <c r="E578" i="5"/>
  <c r="X578" i="5" s="1"/>
  <c r="V579" i="5"/>
  <c r="E579" i="5"/>
  <c r="X579" i="5" s="1"/>
  <c r="V580" i="5"/>
  <c r="E580" i="5"/>
  <c r="X580" i="5" s="1"/>
  <c r="V581" i="5"/>
  <c r="E581" i="5"/>
  <c r="V582" i="5"/>
  <c r="E582" i="5"/>
  <c r="X582" i="5" s="1"/>
  <c r="V583" i="5"/>
  <c r="E583" i="5"/>
  <c r="V584" i="5"/>
  <c r="E584" i="5"/>
  <c r="X584" i="5" s="1"/>
  <c r="V585" i="5"/>
  <c r="E585" i="5"/>
  <c r="V586" i="5"/>
  <c r="E586" i="5"/>
  <c r="X586" i="5" s="1"/>
  <c r="V587" i="5"/>
  <c r="E587" i="5"/>
  <c r="X587" i="5" s="1"/>
  <c r="V588" i="5"/>
  <c r="E588" i="5"/>
  <c r="X588" i="5" s="1"/>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X598" i="5" s="1"/>
  <c r="V599" i="5"/>
  <c r="E599" i="5"/>
  <c r="X599" i="5" s="1"/>
  <c r="V600" i="5"/>
  <c r="E600" i="5"/>
  <c r="X600" i="5" s="1"/>
  <c r="V601" i="5"/>
  <c r="E601" i="5"/>
  <c r="V602" i="5"/>
  <c r="E602" i="5"/>
  <c r="X602" i="5" s="1"/>
  <c r="V603" i="5"/>
  <c r="E603" i="5"/>
  <c r="V604" i="5"/>
  <c r="E604" i="5"/>
  <c r="X604" i="5" s="1"/>
  <c r="V605" i="5"/>
  <c r="E605" i="5"/>
  <c r="V606" i="5"/>
  <c r="E606" i="5"/>
  <c r="X606" i="5" s="1"/>
  <c r="V607" i="5"/>
  <c r="E607" i="5"/>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V644" i="5"/>
  <c r="E644" i="5"/>
  <c r="X644" i="5" s="1"/>
  <c r="V645" i="5"/>
  <c r="E645" i="5"/>
  <c r="X645" i="5" s="1"/>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X664" i="5" s="1"/>
  <c r="V665" i="5"/>
  <c r="E665" i="5"/>
  <c r="V666" i="5"/>
  <c r="E666" i="5"/>
  <c r="X666" i="5" s="1"/>
  <c r="V667" i="5"/>
  <c r="E667" i="5"/>
  <c r="X667" i="5" s="1"/>
  <c r="V668" i="5"/>
  <c r="E668" i="5"/>
  <c r="X668" i="5" s="1"/>
  <c r="V669" i="5"/>
  <c r="E669" i="5"/>
  <c r="V670" i="5"/>
  <c r="E670" i="5"/>
  <c r="X670" i="5" s="1"/>
  <c r="V671" i="5"/>
  <c r="E671" i="5"/>
  <c r="V672" i="5"/>
  <c r="E672" i="5"/>
  <c r="V673" i="5"/>
  <c r="E673" i="5"/>
  <c r="V674" i="5"/>
  <c r="E674" i="5"/>
  <c r="X674" i="5" s="1"/>
  <c r="V675" i="5"/>
  <c r="E675" i="5"/>
  <c r="X675" i="5" s="1"/>
  <c r="V676" i="5"/>
  <c r="E676" i="5"/>
  <c r="X676" i="5" s="1"/>
  <c r="V677" i="5"/>
  <c r="E677" i="5"/>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V774" i="5"/>
  <c r="E774" i="5"/>
  <c r="X774" i="5" s="1"/>
  <c r="V775" i="5"/>
  <c r="E775" i="5"/>
  <c r="V776" i="5"/>
  <c r="E776" i="5"/>
  <c r="X776" i="5" s="1"/>
  <c r="V777" i="5"/>
  <c r="E777" i="5"/>
  <c r="X777" i="5" s="1"/>
  <c r="V778" i="5"/>
  <c r="E778" i="5"/>
  <c r="X778" i="5" s="1"/>
  <c r="V779" i="5"/>
  <c r="E779" i="5"/>
  <c r="X779" i="5" s="1"/>
  <c r="V780" i="5"/>
  <c r="E780" i="5"/>
  <c r="X780" i="5" s="1"/>
  <c r="V781" i="5"/>
  <c r="E781" i="5"/>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V1288" i="5"/>
  <c r="E1288" i="5"/>
  <c r="X1288" i="5" s="1"/>
  <c r="V1289" i="5"/>
  <c r="E1289" i="5"/>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V1554" i="5"/>
  <c r="E1554" i="5"/>
  <c r="X1554" i="5" s="1"/>
  <c r="V1555" i="5"/>
  <c r="E1555" i="5"/>
  <c r="X1555" i="5" s="1"/>
  <c r="V1556" i="5"/>
  <c r="E1556" i="5"/>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V1578" i="5"/>
  <c r="E1578" i="5"/>
  <c r="X1578" i="5" s="1"/>
  <c r="V1579" i="5"/>
  <c r="E1579" i="5"/>
  <c r="X1579" i="5" s="1"/>
  <c r="V1580" i="5"/>
  <c r="E1580" i="5"/>
  <c r="X1580" i="5" s="1"/>
  <c r="V1581" i="5"/>
  <c r="E1581" i="5"/>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V1694" i="5"/>
  <c r="E1694" i="5"/>
  <c r="X1694" i="5" s="1"/>
  <c r="V1695" i="5"/>
  <c r="E1695" i="5"/>
  <c r="X1695" i="5" s="1"/>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V1832" i="5"/>
  <c r="E1832" i="5"/>
  <c r="X1832" i="5" s="1"/>
  <c r="V1833" i="5"/>
  <c r="E1833" i="5"/>
  <c r="X1833" i="5" s="1"/>
  <c r="V1834" i="5"/>
  <c r="E1834" i="5"/>
  <c r="X1834" i="5" s="1"/>
  <c r="V1835" i="5"/>
  <c r="E1835" i="5"/>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V1860" i="5"/>
  <c r="E1860" i="5"/>
  <c r="X1860" i="5" s="1"/>
  <c r="V1861" i="5"/>
  <c r="E1861" i="5"/>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X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C67" i="6" s="1"/>
  <c r="A1" i="8"/>
  <c r="I19" i="6"/>
  <c r="C19" i="6" s="1"/>
  <c r="J26" i="6"/>
  <c r="I27" i="6"/>
  <c r="C27" i="6" s="1"/>
  <c r="I39" i="6"/>
  <c r="C39" i="6" s="1"/>
  <c r="J46" i="6"/>
  <c r="I47" i="6"/>
  <c r="C47" i="6" s="1"/>
  <c r="J54" i="6"/>
  <c r="I55" i="6"/>
  <c r="C55" i="6" s="1"/>
  <c r="I56" i="6"/>
  <c r="C56" i="6" s="1"/>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I678" i="5"/>
  <c r="H678" i="5"/>
  <c r="J987" i="5"/>
  <c r="S606" i="5"/>
  <c r="S610" i="5"/>
  <c r="X363" i="5"/>
  <c r="S598" i="5"/>
  <c r="X221" i="5"/>
  <c r="X165" i="5"/>
  <c r="X121" i="5"/>
  <c r="X483" i="5"/>
  <c r="X149" i="5"/>
  <c r="X559" i="5"/>
  <c r="S532" i="5"/>
  <c r="S356" i="5"/>
  <c r="X233" i="5"/>
  <c r="X241" i="5"/>
  <c r="X353" i="5"/>
  <c r="S343" i="5"/>
  <c r="X331" i="5"/>
  <c r="X333" i="5"/>
  <c r="X217" i="5"/>
  <c r="X315" i="5"/>
  <c r="S315" i="5"/>
  <c r="X253" i="5"/>
  <c r="X317" i="5"/>
  <c r="X357" i="5"/>
  <c r="S357" i="5"/>
  <c r="S383" i="5"/>
  <c r="X313" i="5"/>
  <c r="X285"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577"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4" i="5"/>
  <c r="S246" i="5"/>
  <c r="S254" i="5"/>
  <c r="S206" i="5"/>
  <c r="S325" i="5"/>
  <c r="S527" i="5"/>
  <c r="S369" i="5"/>
  <c r="S381" i="5"/>
  <c r="S309" i="5"/>
  <c r="X589" i="5"/>
  <c r="X597" i="5"/>
  <c r="S597" i="5"/>
  <c r="X505" i="5"/>
  <c r="S599" i="5"/>
  <c r="X465" i="5"/>
  <c r="X140" i="5"/>
  <c r="X493" i="5"/>
  <c r="S611" i="5"/>
  <c r="X577" i="5"/>
  <c r="X601" i="5"/>
  <c r="S601" i="5"/>
  <c r="X521" i="5"/>
  <c r="X427" i="5"/>
  <c r="X407" i="5"/>
  <c r="X567" i="5"/>
  <c r="X151" i="5"/>
  <c r="X91" i="5"/>
  <c r="X281" i="5"/>
  <c r="X565" i="5"/>
  <c r="X359" i="5"/>
  <c r="X517" i="5"/>
  <c r="X591" i="5"/>
  <c r="X595" i="5"/>
  <c r="X411" i="5"/>
  <c r="S600" i="5"/>
  <c r="X447" i="5"/>
  <c r="X251" i="5"/>
  <c r="X365" i="5"/>
  <c r="X423" i="5"/>
  <c r="X191" i="5"/>
  <c r="X243" i="5"/>
  <c r="X481" i="5"/>
  <c r="X569" i="5"/>
  <c r="X553" i="5"/>
  <c r="S382" i="5"/>
  <c r="X367" i="5"/>
  <c r="X525" i="5"/>
  <c r="X475" i="5"/>
  <c r="X537" i="5"/>
  <c r="X469" i="5"/>
  <c r="X529" i="5"/>
  <c r="X431" i="5"/>
  <c r="X305" i="5"/>
  <c r="X277" i="5"/>
  <c r="X297" i="5"/>
  <c r="X395" i="5"/>
  <c r="X533" i="5"/>
  <c r="S533" i="5"/>
  <c r="X485" i="5"/>
  <c r="X513" i="5"/>
  <c r="X609" i="5"/>
  <c r="X561" i="5"/>
  <c r="X545" i="5"/>
  <c r="X355" i="5"/>
  <c r="S355" i="5"/>
  <c r="X541" i="5"/>
  <c r="X391" i="5"/>
  <c r="S602" i="5"/>
  <c r="X573" i="5"/>
  <c r="X497" i="5"/>
  <c r="X549" i="5"/>
  <c r="X603" i="5"/>
  <c r="S603" i="5"/>
  <c r="X477" i="5"/>
  <c r="X605" i="5"/>
  <c r="S605" i="5"/>
  <c r="X189" i="5"/>
  <c r="X571" i="5"/>
  <c r="X172" i="5"/>
  <c r="X581" i="5"/>
  <c r="X607" i="5"/>
  <c r="S607" i="5"/>
  <c r="X489" i="5"/>
  <c r="X557" i="5"/>
  <c r="X501" i="5"/>
  <c r="X473" i="5"/>
  <c r="X132" i="5"/>
  <c r="X509" i="5"/>
  <c r="X303" i="5"/>
  <c r="X211" i="5"/>
  <c r="X201" i="5"/>
  <c r="S314" i="5"/>
  <c r="X463" i="5"/>
  <c r="X593" i="5"/>
  <c r="X272" i="5"/>
  <c r="X585" i="5"/>
  <c r="X583" i="5"/>
  <c r="X261" i="5"/>
  <c r="X415" i="5"/>
  <c r="X293" i="5"/>
  <c r="X265"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G66" i="6"/>
  <c r="H66" i="6"/>
  <c r="G67" i="6"/>
  <c r="H67" i="6"/>
  <c r="D67" i="6"/>
  <c r="G65" i="6"/>
  <c r="H65" i="6"/>
  <c r="D60" i="6"/>
  <c r="D58" i="6"/>
  <c r="D63" i="6"/>
  <c r="D62" i="6"/>
  <c r="D54" i="6"/>
  <c r="D57" i="6"/>
  <c r="F56" i="6"/>
  <c r="H56" i="6"/>
  <c r="H55" i="6"/>
  <c r="D59" i="6"/>
  <c r="D65" i="6"/>
  <c r="D66" i="6"/>
  <c r="D55" i="6"/>
  <c r="D56" i="6"/>
  <c r="T62" i="5"/>
  <c r="S59" i="5"/>
  <c r="T54" i="5"/>
  <c r="S51" i="5"/>
  <c r="T46" i="5"/>
  <c r="S43" i="5"/>
  <c r="T38" i="5"/>
  <c r="S35" i="5"/>
  <c r="T30" i="5"/>
  <c r="S27" i="5"/>
  <c r="T22" i="5"/>
  <c r="S19" i="5"/>
  <c r="T14" i="5"/>
  <c r="S11" i="5"/>
  <c r="T6" i="5"/>
  <c r="S62" i="5"/>
  <c r="T57" i="5"/>
  <c r="S54" i="5"/>
  <c r="T49" i="5"/>
  <c r="S46" i="5"/>
  <c r="T41" i="5"/>
  <c r="S38" i="5"/>
  <c r="T33" i="5"/>
  <c r="S30" i="5"/>
  <c r="T25" i="5"/>
  <c r="S22" i="5"/>
  <c r="T17" i="5"/>
  <c r="S14" i="5"/>
  <c r="T9" i="5"/>
  <c r="S6" i="5"/>
  <c r="T60" i="5"/>
  <c r="S57" i="5"/>
  <c r="T52" i="5"/>
  <c r="S49" i="5"/>
  <c r="T44" i="5"/>
  <c r="S41" i="5"/>
  <c r="T36" i="5"/>
  <c r="S33" i="5"/>
  <c r="T28" i="5"/>
  <c r="S25" i="5"/>
  <c r="T20" i="5"/>
  <c r="S17" i="5"/>
  <c r="T12" i="5"/>
  <c r="S9" i="5"/>
  <c r="T63" i="5"/>
  <c r="S60" i="5"/>
  <c r="T55" i="5"/>
  <c r="S52" i="5"/>
  <c r="T47" i="5"/>
  <c r="S44" i="5"/>
  <c r="T39" i="5"/>
  <c r="S36" i="5"/>
  <c r="T31" i="5"/>
  <c r="S28" i="5"/>
  <c r="T23" i="5"/>
  <c r="S20" i="5"/>
  <c r="T15" i="5"/>
  <c r="S12" i="5"/>
  <c r="T7" i="5"/>
  <c r="S63" i="5"/>
  <c r="T58" i="5"/>
  <c r="S55" i="5"/>
  <c r="T50" i="5"/>
  <c r="S47" i="5"/>
  <c r="T42" i="5"/>
  <c r="S39" i="5"/>
  <c r="T34" i="5"/>
  <c r="S31" i="5"/>
  <c r="T26" i="5"/>
  <c r="S23" i="5"/>
  <c r="T18" i="5"/>
  <c r="S15" i="5"/>
  <c r="T10" i="5"/>
  <c r="S7" i="5"/>
  <c r="T61" i="5"/>
  <c r="S58" i="5"/>
  <c r="T53" i="5"/>
  <c r="S50" i="5"/>
  <c r="T45" i="5"/>
  <c r="S42" i="5"/>
  <c r="T37" i="5"/>
  <c r="S34" i="5"/>
  <c r="T29" i="5"/>
  <c r="S26" i="5"/>
  <c r="T21" i="5"/>
  <c r="S18" i="5"/>
  <c r="T13" i="5"/>
  <c r="S10" i="5"/>
  <c r="T5" i="5"/>
  <c r="S61" i="5"/>
  <c r="T56" i="5"/>
  <c r="S53" i="5"/>
  <c r="T48" i="5"/>
  <c r="S45" i="5"/>
  <c r="T40" i="5"/>
  <c r="S37" i="5"/>
  <c r="T32" i="5"/>
  <c r="S29" i="5"/>
  <c r="T24" i="5"/>
  <c r="S21" i="5"/>
  <c r="T16" i="5"/>
  <c r="S13" i="5"/>
  <c r="T8" i="5"/>
  <c r="S5" i="5"/>
  <c r="T59" i="5"/>
  <c r="S56" i="5"/>
  <c r="T51" i="5"/>
  <c r="S48" i="5"/>
  <c r="T43" i="5"/>
  <c r="S40" i="5"/>
  <c r="T35" i="5"/>
  <c r="S32" i="5"/>
  <c r="T27" i="5"/>
  <c r="S24" i="5"/>
  <c r="T19" i="5"/>
  <c r="S16" i="5"/>
  <c r="T11" i="5"/>
  <c r="S8" i="5"/>
  <c r="G64" i="6" a="1"/>
  <c r="B34" i="4" l="1"/>
  <c r="A21" i="6" s="1"/>
  <c r="A24" i="6"/>
  <c r="B68" i="4"/>
  <c r="A49" i="6" s="1"/>
  <c r="A26" i="6"/>
  <c r="B52" i="4"/>
  <c r="A36" i="6" s="1"/>
  <c r="D49" i="4"/>
  <c r="A14" i="6"/>
  <c r="B50" i="4"/>
  <c r="A34" i="6" s="1"/>
  <c r="A15" i="6"/>
  <c r="B56" i="4"/>
  <c r="A39" i="6" s="1"/>
  <c r="B70" i="4"/>
  <c r="A51" i="6" s="1"/>
  <c r="B53" i="4"/>
  <c r="A37" i="6" s="1"/>
  <c r="B64" i="4"/>
  <c r="A46" i="6" s="1"/>
  <c r="G55" i="4"/>
  <c r="B63" i="4"/>
  <c r="A45" i="6" s="1"/>
  <c r="G74" i="4"/>
  <c r="G43" i="4"/>
  <c r="D55" i="4"/>
  <c r="G61" i="4"/>
  <c r="D31" i="4"/>
  <c r="D43" i="4"/>
  <c r="D61" i="4"/>
  <c r="G67" i="4"/>
  <c r="D37" i="4"/>
  <c r="B51" i="4"/>
  <c r="A35" i="6" s="1"/>
  <c r="G37" i="4"/>
  <c r="B35" i="4"/>
  <c r="A22" i="6" s="1"/>
  <c r="A25" i="6"/>
  <c r="G49" i="4"/>
  <c r="D67" i="4"/>
  <c r="B59" i="4"/>
  <c r="A42" i="6" s="1"/>
  <c r="B65" i="4"/>
  <c r="A47" i="6" s="1"/>
  <c r="G69" i="6" a="1"/>
  <c r="G69" i="6" s="1"/>
  <c r="H69" i="6" s="1"/>
  <c r="B71" i="4"/>
  <c r="A52" i="6" s="1"/>
  <c r="G64" i="6"/>
  <c r="B69" i="4"/>
  <c r="A50" i="6" s="1"/>
  <c r="H64" i="6" l="1"/>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<sst xmlns="http://schemas.openxmlformats.org/spreadsheetml/2006/main" count="22859" uniqueCount="15816">
  <si>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</si>
  <si>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</si>
  <si>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</si>
  <si>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</si>
  <si>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</si>
  <si>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</si>
  <si>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</si>
  <si>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</si>
  <si>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</si>
  <si>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</si>
  <si>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</si>
  <si>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</si>
  <si>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</si>
  <si>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</si>
  <si>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</si>
  <si>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</si>
  <si>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</si>
  <si>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</si>
  <si>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</si>
  <si>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</si>
  <si>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</si>
  <si>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</si>
  <si>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</si>
  <si>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</si>
  <si>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</si>
  <si>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</si>
  <si>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</si>
  <si>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</si>
  <si>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</si>
  <si>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</si>
  <si>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</si>
  <si>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</si>
  <si>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</si>
  <si>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</si>
  <si>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</si>
  <si>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</si>
  <si>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</si>
  <si>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</si>
  <si>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</si>
  <si>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</si>
  <si>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</si>
  <si>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</si>
  <si>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</si>
  <si>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</si>
  <si>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</si>
  <si>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</si>
  <si>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</si>
  <si>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</si>
  <si>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</si>
  <si>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</si>
  <si>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</si>
  <si>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</si>
  <si>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</si>
  <si>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</si>
  <si>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</si>
  <si>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</si>
  <si>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</si>
  <si>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</si>
  <si>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</si>
  <si>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</si>
  <si>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</si>
  <si>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</si>
  <si>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</si>
  <si>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</si>
  <si>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</si>
  <si>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</si>
  <si>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</si>
  <si>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</si>
  <si>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</si>
  <si>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</si>
  <si>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</si>
  <si>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</si>
  <si>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</si>
  <si>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</si>
  <si>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</si>
  <si>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</si>
  <si>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</si>
  <si>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</si>
  <si>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</si>
  <si>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</si>
  <si>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</si>
  <si>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</si>
  <si>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</si>
  <si>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</si>
  <si>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</si>
  <si>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</si>
  <si>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</si>
  <si>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</si>
  <si>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</si>
  <si>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</si>
  <si>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</si>
  <si>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</si>
  <si>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</si>
  <si>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</si>
  <si>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</si>
  <si>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</si>
  <si>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</si>
  <si>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</si>
  <si>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</si>
  <si>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</si>
  <si>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</si>
  <si>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</si>
  <si>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</si>
  <si>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</si>
  <si>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</si>
  <si>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</si>
  <si>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</si>
  <si>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</si>
  <si>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</si>
  <si>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</si>
  <si>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</si>
  <si>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</si>
  <si>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</si>
  <si>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</si>
  <si>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</si>
  <si>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</si>
  <si>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</si>
  <si>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</si>
  <si>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</si>
  <si>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</si>
  <si>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</si>
  <si>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</si>
  <si>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</si>
  <si>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</si>
  <si>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</si>
  <si>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</si>
  <si>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</si>
  <si>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</si>
  <si>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</si>
  <si>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</si>
  <si>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</si>
  <si>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</si>
  <si>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</si>
  <si>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</si>
  <si>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</si>
  <si>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</si>
  <si>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</si>
  <si>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</si>
  <si>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</si>
  <si>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</si>
  <si>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</si>
  <si>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</si>
  <si>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</si>
  <si>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</si>
  <si>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</si>
  <si>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</si>
  <si>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</si>
  <si>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</si>
  <si>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</si>
  <si>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</si>
  <si>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</si>
  <si>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</si>
  <si>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</si>
  <si>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</si>
  <si>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</si>
  <si>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</si>
  <si>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</si>
  <si>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</si>
  <si>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</si>
  <si>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</si>
  <si>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</si>
  <si>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</si>
  <si>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</si>
  <si>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</si>
  <si>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</si>
  <si>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</si>
  <si>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</si>
  <si>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</si>
  <si>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</si>
  <si>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</si>
  <si>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</si>
  <si>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</si>
  <si>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</si>
  <si>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</si>
  <si>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</si>
  <si>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</si>
  <si>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</si>
  <si>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</si>
  <si>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</si>
  <si>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</si>
  <si>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</si>
  <si>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</si>
  <si>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</si>
  <si>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</si>
  <si>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</si>
  <si>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</si>
  <si>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</si>
  <si>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</si>
  <si>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</si>
  <si>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</si>
  <si>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</si>
  <si>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</si>
  <si>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</si>
  <si>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</si>
  <si>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</si>
  <si>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</si>
  <si>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</si>
  <si>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</si>
  <si>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</si>
  <si>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</si>
  <si>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</si>
  <si>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</si>
  <si>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</si>
  <si>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</si>
  <si>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</si>
  <si>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</si>
  <si>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</si>
  <si>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</si>
  <si>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</si>
  <si>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</si>
  <si>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</si>
  <si>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</si>
  <si>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</si>
  <si>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</si>
  <si>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</si>
  <si>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</si>
  <si>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</si>
  <si>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</si>
  <si>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</si>
  <si>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</si>
  <si>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</si>
  <si>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</si>
  <si>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</si>
  <si>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</si>
  <si>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</si>
  <si>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</si>
  <si>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</si>
  <si>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</si>
  <si>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</si>
  <si>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</si>
  <si>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</si>
  <si>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</si>
  <si>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</si>
  <si>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</si>
  <si>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</si>
  <si>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</si>
  <si>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</si>
  <si>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</si>
  <si>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</si>
  <si>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</si>
  <si>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</si>
  <si>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</si>
  <si>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</si>
  <si>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</si>
  <si>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</si>
  <si>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</si>
  <si>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</si>
  <si>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</si>
  <si>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</si>
  <si>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</si>
  <si>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</si>
  <si>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</si>
  <si>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</si>
  <si>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</si>
  <si>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</si>
  <si>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</si>
  <si>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</si>
  <si>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</si>
  <si>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</si>
  <si>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</si>
  <si>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</si>
  <si>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</si>
  <si>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</si>
  <si>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</si>
  <si>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</si>
  <si>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</si>
  <si>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</si>
  <si>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</si>
  <si>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</si>
  <si>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</si>
  <si>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</si>
  <si>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</si>
  <si>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</si>
  <si>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</si>
  <si>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</si>
  <si>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</si>
  <si>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</si>
  <si>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</si>
  <si>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</si>
  <si>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</si>
  <si>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</si>
  <si>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</si>
  <si>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</si>
  <si>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</si>
  <si>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</si>
  <si>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</si>
  <si>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</si>
  <si>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</si>
  <si>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</si>
  <si>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</si>
  <si>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</si>
  <si>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</si>
  <si>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</si>
  <si>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</si>
  <si>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</si>
  <si>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</si>
  <si>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</si>
  <si>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</si>
  <si>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</si>
  <si>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</si>
  <si>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</si>
  <si>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</si>
  <si>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</si>
  <si>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</si>
  <si>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</si>
  <si>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</si>
  <si>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</si>
  <si>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</si>
  <si>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</si>
  <si>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</si>
  <si>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</si>
  <si>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</si>
  <si>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</si>
  <si>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</si>
  <si>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</si>
  <si>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</si>
  <si>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</si>
  <si>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</si>
  <si>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</si>
  <si>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</si>
  <si>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</si>
  <si>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</si>
  <si>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</si>
  <si>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</si>
  <si>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</si>
  <si>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</si>
  <si>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</si>
  <si>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</si>
  <si>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</si>
  <si>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</si>
  <si>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</si>
  <si>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</si>
  <si>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</si>
  <si>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</si>
  <si>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</si>
  <si>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</si>
  <si>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</si>
  <si>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</si>
  <si>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</si>
  <si>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</si>
  <si>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</si>
  <si>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</si>
  <si>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</si>
  <si>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</si>
  <si>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</si>
  <si>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</si>
  <si>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</si>
  <si>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</si>
  <si>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</si>
  <si>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</si>
  <si>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</si>
  <si>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</si>
  <si>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</si>
  <si>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</si>
  <si>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</si>
  <si>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</si>
  <si>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</si>
  <si>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</si>
  <si>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</si>
  <si>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</si>
  <si>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</si>
  <si>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</si>
  <si>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</si>
  <si>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</si>
  <si>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</si>
  <si>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</si>
  <si>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</si>
  <si>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</si>
  <si>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</si>
  <si>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</si>
  <si>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</si>
  <si>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</si>
  <si>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</si>
  <si>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</si>
  <si>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</si>
  <si>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</si>
  <si>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</si>
  <si>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</si>
  <si>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</si>
  <si>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</si>
  <si>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</si>
  <si>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</si>
  <si>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</si>
  <si>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</si>
  <si>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</si>
  <si>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</si>
  <si>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</si>
  <si>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</si>
  <si>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</si>
  <si>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</si>
  <si>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</si>
  <si>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</si>
  <si>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</si>
  <si>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</si>
  <si>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</si>
  <si>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</si>
  <si>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</si>
  <si>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</si>
  <si>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</si>
  <si>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</si>
  <si>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</si>
  <si>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</si>
  <si>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</si>
  <si>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</si>
  <si>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</si>
  <si>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</si>
  <si>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</si>
  <si>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</si>
  <si>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</si>
  <si>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</si>
  <si>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</si>
  <si>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</si>
  <si>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</si>
  <si>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</si>
  <si>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</si>
  <si>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</si>
  <si>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</si>
  <si>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</si>
  <si>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</si>
  <si>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</si>
  <si>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</si>
  <si>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</si>
  <si>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</si>
  <si>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</si>
  <si>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</si>
  <si>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</si>
  <si>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</si>
  <si>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</si>
  <si>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</si>
  <si>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</si>
  <si>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</si>
  <si>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</si>
  <si>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</si>
  <si>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</si>
  <si>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</si>
  <si>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</si>
  <si>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</si>
  <si>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</si>
  <si>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</si>
  <si>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</si>
  <si>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</si>
  <si>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</si>
  <si>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</si>
  <si>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</si>
  <si>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</si>
  <si>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</si>
  <si>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</si>
  <si>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</si>
  <si>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</si>
  <si>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</si>
  <si>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</si>
  <si>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</si>
  <si>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</si>
  <si>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</si>
  <si>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</si>
  <si>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</si>
  <si>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</si>
  <si>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</si>
  <si>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</si>
  <si>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</si>
  <si>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</si>
  <si>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</si>
  <si>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</si>
  <si>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</si>
  <si>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</si>
  <si>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</si>
  <si>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</si>
  <si>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</si>
  <si>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</si>
  <si>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</si>
  <si>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</si>
  <si>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</si>
  <si>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</si>
  <si>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</si>
  <si>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</si>
  <si>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</si>
  <si>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</si>
  <si>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</si>
  <si>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</si>
  <si>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</si>
  <si>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</si>
  <si>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</si>
  <si>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</si>
  <si>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</si>
  <si>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</si>
  <si>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</si>
  <si>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</si>
  <si>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</si>
  <si>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</si>
  <si>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</si>
  <si>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</si>
  <si>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</si>
  <si>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</si>
  <si>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</si>
  <si>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</si>
  <si>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</si>
  <si>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</si>
  <si>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</si>
  <si>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</si>
  <si>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</si>
  <si>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</si>
  <si>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</si>
  <si>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</si>
  <si>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</si>
  <si>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</si>
  <si>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</si>
  <si>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</si>
  <si>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</si>
  <si>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</si>
  <si>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</si>
  <si>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</si>
  <si>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</si>
  <si>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</si>
  <si>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</si>
  <si>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</si>
  <si>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</si>
  <si>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</si>
  <si>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</si>
  <si>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</si>
  <si>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</si>
  <si>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</si>
  <si>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</si>
  <si>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</si>
  <si>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</si>
  <si>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</si>
  <si>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</si>
  <si>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</si>
  <si>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</si>
  <si>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</si>
  <si>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</si>
  <si>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</si>
  <si>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</si>
  <si>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</si>
  <si>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</si>
  <si>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</si>
  <si>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</si>
  <si>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</si>
  <si>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</si>
  <si>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</si>
  <si>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</si>
  <si>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</si>
  <si>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</si>
  <si>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</si>
  <si>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</si>
  <si>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</si>
  <si>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</si>
  <si>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</si>
  <si>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</si>
  <si>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</si>
  <si>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</si>
  <si>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</si>
  <si>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</si>
  <si>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</si>
  <si>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</si>
  <si>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</si>
  <si>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</si>
  <si>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</si>
  <si>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</si>
  <si>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</si>
  <si>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</si>
  <si>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</si>
  <si>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</si>
  <si>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</si>
  <si>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</si>
  <si>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</si>
  <si>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</si>
  <si>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</si>
  <si>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</si>
  <si>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</si>
  <si>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</si>
  <si>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</si>
  <si>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</si>
  <si>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</si>
  <si>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</si>
  <si>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</si>
  <si>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</si>
  <si>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</si>
  <si>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</si>
  <si>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</si>
  <si>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</si>
  <si>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</si>
  <si>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</si>
  <si>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</si>
  <si>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</si>
  <si>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</si>
  <si>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</si>
  <si>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</si>
  <si>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</si>
  <si>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</si>
  <si>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</si>
  <si>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</si>
  <si>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</si>
  <si>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</si>
  <si>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</si>
  <si>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</si>
  <si>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</si>
  <si>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</si>
  <si>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</si>
  <si>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</si>
  <si>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</si>
  <si>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</si>
  <si>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</si>
  <si>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</si>
  <si>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</si>
  <si>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</si>
  <si>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</si>
  <si>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</si>
  <si>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</si>
  <si>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</si>
  <si>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</si>
  <si>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</si>
  <si>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</si>
  <si>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</si>
  <si>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</si>
  <si>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</si>
  <si>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</si>
  <si>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</si>
  <si>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</si>
  <si>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</si>
  <si>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</si>
  <si>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</si>
  <si>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</si>
  <si>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</si>
  <si>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</si>
  <si>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</si>
  <si>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</si>
  <si>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</si>
  <si>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</si>
  <si>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</si>
  <si>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</si>
  <si>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</si>
  <si>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</si>
  <si>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</si>
  <si>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</si>
  <si>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</si>
  <si>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</si>
  <si>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</si>
  <si>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</si>
  <si>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</si>
  <si>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</si>
  <si>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</si>
  <si>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</si>
  <si>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</si>
  <si>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</si>
  <si>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</si>
  <si>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</si>
  <si>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</si>
  <si>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</si>
  <si>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</si>
  <si>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</si>
  <si>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</si>
  <si>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</si>
  <si>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</si>
  <si>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</si>
  <si>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</si>
  <si>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</si>
  <si>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</si>
  <si>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</si>
  <si>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</si>
  <si>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</si>
  <si>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</si>
  <si>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</si>
  <si>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</si>
  <si>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</si>
  <si>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</si>
  <si>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</si>
  <si>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</si>
  <si>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</si>
  <si>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</si>
  <si>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</si>
  <si>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</si>
  <si>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</si>
  <si>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</si>
  <si>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</si>
  <si>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</si>
  <si>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</si>
  <si>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</si>
  <si>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</si>
  <si>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</si>
  <si>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</si>
  <si>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</si>
  <si>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</si>
  <si>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</si>
  <si>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</si>
  <si>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</si>
  <si>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</si>
  <si>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</si>
  <si>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</si>
  <si>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</si>
  <si>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</si>
  <si>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</si>
  <si>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</si>
  <si>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</si>
  <si>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</si>
  <si>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</si>
  <si>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</si>
  <si>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</si>
  <si>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</si>
  <si>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</si>
  <si>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</si>
  <si>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</si>
  <si>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</si>
  <si>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</si>
  <si>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</si>
  <si>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</si>
  <si>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</si>
  <si>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</si>
  <si>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</si>
  <si>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</si>
  <si>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</si>
  <si>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</si>
  <si>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</si>
  <si>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</si>
  <si>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</si>
  <si>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</si>
  <si>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</si>
  <si>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</si>
  <si>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</si>
  <si>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</si>
  <si>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</si>
  <si>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</si>
  <si>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</si>
  <si>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</si>
  <si>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</si>
  <si>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</si>
  <si>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</si>
  <si>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</si>
  <si>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</si>
  <si>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</si>
  <si>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</si>
  <si>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</si>
  <si>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</si>
  <si>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</si>
  <si>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</si>
  <si>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</si>
  <si>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</si>
  <si>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</si>
  <si>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</si>
  <si>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</si>
  <si>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</si>
  <si>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</si>
  <si>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</si>
  <si>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</si>
  <si>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</si>
  <si>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</si>
  <si>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</si>
  <si>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</si>
  <si>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</si>
  <si>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</si>
  <si>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</si>
  <si>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</si>
  <si>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</si>
  <si>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</si>
  <si>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</si>
  <si>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</si>
  <si>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</si>
  <si>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</si>
  <si>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</si>
  <si>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</si>
  <si>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</si>
  <si>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</si>
  <si>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</si>
  <si>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</si>
  <si>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</si>
  <si>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</si>
  <si>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</si>
  <si>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</si>
  <si>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</si>
  <si>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</si>
  <si>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</si>
  <si>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</si>
  <si>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</si>
  <si>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</si>
  <si>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</si>
  <si>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</si>
  <si>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</si>
  <si>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</si>
  <si>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</si>
  <si>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</si>
  <si>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</si>
  <si>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</si>
  <si>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</si>
  <si>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</si>
  <si>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</si>
  <si>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</si>
  <si>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</si>
  <si>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</si>
  <si>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</si>
  <si>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</si>
  <si>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</si>
  <si>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</si>
  <si>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</si>
  <si>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</si>
  <si>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</si>
  <si>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</si>
  <si>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</si>
  <si>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</si>
  <si>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</si>
  <si>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</si>
  <si>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</si>
  <si>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</si>
  <si>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</si>
  <si>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</si>
  <si>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</si>
  <si>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</si>
  <si>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</si>
  <si>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</si>
  <si>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</si>
  <si>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</si>
  <si>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</si>
  <si>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</si>
  <si>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</si>
  <si>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</si>
  <si>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</si>
  <si>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</si>
  <si>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</si>
  <si>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</si>
  <si>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</si>
  <si>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</si>
  <si>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</si>
  <si>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</si>
  <si>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</si>
  <si>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</si>
  <si>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</si>
  <si>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</si>
  <si>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</si>
  <si>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</si>
  <si>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</si>
  <si>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</si>
  <si>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</si>
  <si>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</si>
  <si>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</si>
  <si>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</si>
  <si>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</si>
  <si>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</si>
  <si>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</si>
  <si>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</si>
  <si>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</si>
  <si>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</si>
  <si>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</si>
  <si>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</si>
  <si>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</si>
  <si>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</si>
  <si>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</si>
  <si>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</si>
  <si>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</si>
  <si>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</si>
  <si>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</si>
  <si>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</si>
  <si>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</si>
  <si>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</si>
  <si>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</si>
  <si>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</si>
  <si>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</si>
  <si>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</si>
  <si>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</si>
  <si>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</si>
  <si>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</si>
  <si>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</si>
  <si>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</si>
  <si>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</si>
  <si>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</si>
  <si>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</si>
  <si>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</si>
  <si>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</si>
  <si>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</si>
  <si>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</si>
  <si>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</si>
  <si>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</si>
  <si>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</si>
  <si>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</si>
  <si>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</si>
  <si>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</si>
  <si>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</si>
  <si>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</si>
  <si>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</si>
  <si>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</si>
  <si>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</si>
  <si>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</si>
  <si>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</si>
  <si>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</si>
  <si>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</si>
  <si>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</si>
  <si>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</si>
  <si>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</si>
  <si>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</si>
  <si>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</si>
  <si>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</si>
  <si>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</si>
  <si>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</si>
  <si>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</si>
  <si>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</si>
  <si>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</si>
  <si>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</si>
  <si>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</si>
  <si>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</si>
  <si>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</si>
  <si>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</si>
  <si>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</si>
  <si>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</si>
  <si>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</si>
  <si>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</si>
  <si>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</si>
  <si>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</si>
  <si>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</si>
  <si>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</si>
  <si>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</si>
  <si>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</si>
  <si>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</si>
  <si>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</si>
  <si>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</si>
  <si>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</si>
  <si>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</si>
  <si>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</si>
  <si>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</si>
  <si>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</si>
  <si>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</si>
  <si>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</si>
  <si>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</si>
  <si>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</si>
  <si>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</si>
  <si>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</si>
  <si>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</si>
  <si>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</si>
  <si>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</si>
  <si>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</si>
  <si>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</si>
  <si>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</si>
  <si>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</si>
  <si>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</si>
  <si>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</si>
  <si>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</si>
  <si>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</si>
  <si>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</si>
  <si>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</si>
  <si>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</si>
  <si>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</si>
  <si>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</si>
  <si>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</si>
  <si>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</si>
  <si>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</si>
  <si>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</si>
  <si>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</si>
  <si>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</si>
  <si>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</si>
  <si>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</si>
  <si>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</si>
  <si>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</si>
  <si>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</si>
  <si>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</si>
  <si>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</si>
  <si>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</si>
  <si>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</si>
  <si>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</si>
  <si>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</si>
  <si>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</si>
  <si>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</si>
  <si>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</si>
  <si>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</si>
  <si>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</si>
  <si>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</si>
  <si>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</si>
  <si>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</si>
  <si>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</si>
  <si>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</si>
  <si>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</si>
  <si>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</si>
  <si>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</si>
  <si>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</si>
  <si>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</si>
  <si>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</si>
  <si>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</si>
  <si>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</si>
  <si>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</si>
  <si>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</si>
  <si>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</si>
  <si>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</si>
  <si>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</si>
  <si>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</si>
  <si>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</si>
  <si>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</si>
  <si>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</si>
  <si>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</si>
  <si>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</si>
  <si>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</si>
  <si>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</si>
  <si>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</si>
  <si>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</si>
  <si>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</si>
  <si>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</si>
  <si>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</si>
  <si>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</si>
  <si>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</si>
  <si>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</si>
  <si>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</si>
  <si>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</si>
  <si>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</si>
  <si>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</si>
  <si>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</si>
  <si>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</si>
  <si>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</si>
  <si>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</si>
  <si>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</si>
  <si>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</si>
  <si>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</si>
  <si>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</si>
  <si>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</si>
  <si>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</si>
  <si>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</si>
  <si>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</si>
  <si>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</si>
  <si>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</si>
  <si>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</si>
  <si>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</si>
  <si>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</si>
  <si>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</si>
  <si>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</si>
  <si>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</si>
  <si>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</si>
  <si>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</si>
  <si>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</si>
  <si>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</si>
  <si>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</si>
  <si>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</si>
  <si>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</si>
  <si>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</si>
  <si>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</si>
  <si>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</si>
  <si>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</si>
  <si>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</si>
  <si>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</si>
  <si>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</si>
  <si>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</si>
  <si>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</si>
  <si>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</si>
  <si>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</si>
  <si>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</si>
  <si>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</si>
  <si>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</si>
  <si>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</si>
  <si>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</si>
  <si>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</si>
  <si>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</si>
  <si>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</si>
  <si>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</si>
  <si>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</si>
  <si>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</si>
  <si>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</si>
  <si>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</si>
  <si>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</si>
  <si>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</si>
  <si>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</si>
  <si>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</si>
  <si>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</si>
  <si>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</si>
  <si>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</si>
  <si>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</si>
  <si>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</si>
  <si>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</si>
  <si>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</si>
  <si>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</si>
  <si>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</si>
  <si>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</si>
  <si>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</si>
  <si>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</si>
  <si>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</si>
  <si>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</si>
  <si>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</si>
  <si>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</si>
  <si>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</si>
  <si>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</si>
  <si>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</si>
  <si>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</si>
  <si>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</si>
  <si>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</si>
  <si>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</si>
  <si>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</si>
  <si>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</si>
  <si>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</si>
  <si>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</si>
  <si>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</si>
  <si>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</si>
  <si>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</si>
  <si>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</si>
  <si>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</si>
  <si>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</si>
  <si>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</si>
  <si>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</si>
  <si>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</si>
  <si>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</si>
  <si>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</si>
  <si>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</si>
  <si>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</si>
  <si>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</si>
  <si>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</si>
  <si>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</si>
  <si>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</si>
  <si>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</si>
  <si>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</si>
  <si>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</si>
  <si>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</si>
  <si>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</si>
  <si>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</si>
  <si>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</si>
  <si>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</si>
  <si>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</si>
  <si>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</si>
  <si>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</si>
  <si>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</si>
  <si>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</si>
  <si>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</si>
  <si>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</si>
  <si>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</si>
  <si>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</si>
  <si>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</si>
  <si>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</si>
  <si>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</si>
  <si>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</si>
  <si>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</si>
  <si>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</si>
  <si>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</si>
  <si>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</si>
  <si>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</si>
  <si>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</si>
  <si>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</si>
  <si>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</si>
  <si>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</si>
  <si>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</si>
  <si>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</si>
  <si>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</si>
  <si>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</si>
  <si>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</si>
  <si>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</si>
  <si>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</si>
  <si>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</si>
  <si>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</si>
  <si>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</si>
  <si>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</si>
  <si>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</si>
  <si>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</si>
  <si>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</si>
  <si>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</si>
  <si>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</si>
  <si>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</si>
  <si>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</si>
  <si>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</si>
  <si>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</si>
  <si>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</si>
  <si>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</si>
  <si>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</si>
  <si>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</si>
  <si>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</si>
  <si>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</si>
  <si>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</si>
  <si>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</si>
  <si>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</si>
  <si>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</si>
  <si>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</si>
  <si>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</si>
  <si>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</si>
  <si>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</si>
  <si>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</si>
  <si>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</si>
  <si>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</si>
  <si>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</si>
  <si>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</si>
  <si>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</si>
  <si>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</si>
  <si>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</si>
  <si>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</si>
  <si>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</si>
  <si>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</si>
  <si>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</si>
  <si>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</si>
  <si>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</si>
  <si>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</si>
  <si>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</si>
  <si>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</si>
  <si>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</si>
  <si>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</si>
  <si>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</si>
  <si>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</si>
  <si>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</si>
  <si>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</si>
  <si>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</si>
  <si>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</si>
  <si>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</si>
  <si>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</si>
  <si>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</si>
  <si>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</si>
  <si>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</si>
  <si>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</si>
  <si>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</si>
  <si>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</si>
  <si>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</si>
  <si>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</si>
  <si>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</si>
  <si>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</si>
  <si>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</si>
  <si>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</si>
  <si>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</si>
  <si>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</si>
  <si>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</si>
  <si>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</si>
  <si>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</si>
  <si>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</si>
  <si>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</si>
  <si>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</si>
  <si>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</si>
  <si>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</si>
  <si>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</si>
  <si>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</si>
  <si>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</si>
  <si>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</si>
  <si>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</si>
  <si>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</si>
  <si>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</si>
  <si>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</si>
  <si>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</si>
  <si>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</si>
  <si>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</si>
  <si>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</si>
  <si>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</si>
  <si>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</si>
  <si>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</si>
  <si>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</si>
  <si>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</si>
  <si>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</si>
  <si>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</si>
  <si>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</si>
  <si>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</si>
  <si>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</si>
  <si>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</si>
  <si>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</si>
  <si>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</si>
  <si>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</si>
  <si>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</si>
  <si>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</si>
  <si>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</si>
  <si>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</si>
  <si>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</si>
  <si>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</si>
  <si>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</si>
  <si>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</si>
  <si>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</si>
  <si>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</si>
  <si>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</si>
  <si>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</si>
  <si>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</si>
  <si>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</si>
  <si>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</si>
  <si>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</si>
  <si>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</si>
  <si>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</si>
  <si>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</si>
  <si>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</si>
  <si>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</si>
  <si>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</si>
  <si>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</si>
  <si>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</si>
  <si>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</si>
  <si>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</si>
  <si>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</si>
  <si>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</si>
  <si>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</si>
  <si>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</si>
  <si>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</si>
  <si>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</si>
  <si>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</si>
  <si>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</si>
  <si>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</si>
  <si>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</si>
  <si>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</si>
  <si>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</si>
  <si>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</si>
  <si>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</si>
  <si>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</si>
  <si>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</si>
  <si>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</si>
  <si>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</si>
  <si>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</si>
  <si>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</si>
  <si>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</si>
  <si>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</si>
  <si>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</si>
  <si>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</si>
  <si>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</si>
  <si>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</si>
  <si>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</si>
  <si>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</si>
  <si>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</si>
  <si>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</si>
  <si>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</si>
  <si>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</si>
  <si>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</si>
  <si>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</si>
  <si>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</si>
  <si>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</si>
  <si>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</si>
  <si>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</si>
  <si>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</si>
  <si>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</si>
  <si>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</si>
  <si>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</si>
  <si>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</si>
  <si>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</si>
  <si>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</si>
  <si>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</si>
  <si>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</si>
  <si>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</si>
  <si>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</si>
  <si>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</si>
  <si>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</si>
  <si>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</si>
  <si>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</si>
  <si>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</si>
  <si>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</si>
  <si>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</si>
  <si>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</si>
  <si>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</si>
  <si>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</si>
  <si>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</si>
  <si>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</si>
  <si>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</si>
  <si>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</si>
  <si>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</si>
  <si>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</si>
  <si>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</si>
  <si>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</si>
  <si>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</si>
  <si>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</si>
  <si>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</si>
  <si>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</si>
  <si>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</si>
  <si>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</si>
  <si>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</si>
  <si>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</si>
  <si>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</si>
  <si>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</si>
  <si>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</si>
  <si>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</si>
  <si>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</si>
  <si>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</si>
  <si>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</si>
  <si>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</si>
  <si>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</si>
  <si>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</si>
  <si>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</si>
  <si>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</si>
  <si>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</si>
  <si>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</si>
  <si>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</si>
  <si>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</si>
  <si>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</si>
  <si>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</si>
  <si>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</si>
  <si>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</si>
  <si>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</si>
  <si>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</si>
  <si>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</si>
  <si>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</si>
  <si>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</si>
  <si>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</si>
  <si>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</si>
  <si>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</si>
  <si>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</si>
  <si>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</si>
  <si>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</si>
  <si>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</si>
  <si>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</si>
  <si>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</si>
  <si>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</si>
  <si>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</si>
  <si>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</si>
  <si>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</si>
  <si>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</si>
  <si>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</si>
  <si>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</si>
  <si>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</si>
  <si>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</si>
  <si>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</si>
  <si>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</si>
  <si>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</si>
  <si>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</si>
  <si>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</si>
  <si>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</si>
  <si>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</si>
  <si>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</si>
  <si>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</si>
  <si>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</si>
  <si>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</si>
  <si>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</si>
  <si>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</si>
  <si>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</si>
  <si>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</si>
  <si>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</si>
  <si>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</si>
  <si>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</si>
  <si>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</si>
  <si>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</si>
  <si>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</si>
  <si>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</si>
  <si>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</si>
  <si>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</si>
  <si>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</si>
  <si>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</si>
  <si>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</si>
  <si>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</si>
  <si>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</si>
  <si>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</si>
  <si>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</si>
  <si>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</si>
  <si>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</si>
  <si>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</si>
  <si>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</si>
  <si>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</si>
  <si>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</si>
  <si>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</si>
  <si>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</si>
  <si>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</si>
  <si>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</si>
  <si>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</si>
  <si>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</si>
  <si>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</si>
  <si>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</si>
  <si>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</si>
  <si>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</si>
  <si>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</si>
  <si>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</si>
  <si>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</si>
  <si>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</si>
  <si>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</si>
  <si>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</si>
  <si>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</si>
  <si>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</si>
  <si>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</si>
  <si>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</si>
  <si>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</si>
  <si>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</si>
  <si>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</si>
  <si>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</si>
  <si>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</si>
  <si>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</si>
  <si>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</si>
  <si>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</si>
  <si>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</si>
  <si>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</si>
  <si>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</si>
  <si>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</si>
  <si>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</si>
  <si>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</si>
  <si>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</si>
  <si>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</si>
  <si>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</si>
  <si>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</si>
  <si>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</si>
  <si>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</si>
  <si>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</si>
  <si>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</si>
  <si>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</si>
  <si>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</si>
  <si>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</si>
  <si>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</si>
  <si>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</si>
  <si>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</si>
  <si>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</si>
  <si>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</si>
  <si>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</si>
  <si>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</si>
  <si>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</si>
  <si>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</si>
  <si>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</si>
  <si>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</si>
  <si>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</si>
  <si>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</si>
  <si>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</si>
  <si>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</si>
  <si>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</si>
  <si>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</si>
  <si>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</si>
  <si>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</si>
  <si>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</si>
  <si>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</si>
  <si>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</si>
  <si>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</si>
  <si>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</si>
  <si>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</si>
  <si>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</si>
  <si>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</si>
  <si>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</si>
  <si>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</si>
  <si>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</si>
  <si>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</si>
  <si>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</si>
  <si>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</si>
  <si>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</si>
  <si>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</si>
  <si>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</si>
  <si>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</si>
  <si>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</si>
  <si>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</si>
  <si>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</si>
  <si>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</si>
  <si>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</si>
  <si>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</si>
  <si>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</si>
  <si>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</si>
  <si>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</si>
  <si>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</si>
  <si>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</si>
  <si>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</si>
  <si>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</si>
  <si>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</si>
  <si>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</si>
  <si>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</si>
  <si>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</si>
  <si>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</si>
  <si>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</si>
  <si>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</si>
  <si>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</si>
  <si>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</si>
  <si>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</si>
  <si>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</si>
  <si>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</si>
  <si>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</si>
  <si>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</si>
  <si>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</si>
  <si>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</si>
  <si>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</si>
  <si>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</si>
  <si>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</si>
  <si>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</si>
  <si>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</si>
  <si>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</si>
  <si>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</si>
  <si>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</si>
  <si>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</si>
  <si>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</si>
  <si>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</si>
  <si>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</si>
  <si>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</si>
  <si>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</si>
  <si>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</si>
  <si>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</si>
  <si>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</si>
  <si>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</si>
  <si>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</si>
  <si>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</si>
  <si>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</si>
  <si>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</si>
  <si>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</si>
  <si>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</si>
  <si>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</si>
  <si>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</si>
  <si>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</si>
  <si>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</si>
  <si>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</si>
  <si>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</si>
  <si>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</si>
  <si>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</si>
  <si>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</si>
  <si>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</si>
  <si>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</si>
  <si>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</si>
  <si>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</si>
  <si>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</si>
  <si>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</si>
  <si>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</si>
  <si>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</si>
  <si>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</si>
  <si>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</si>
  <si>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</si>
  <si>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</si>
  <si>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</si>
  <si>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</si>
  <si>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</si>
  <si>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</si>
  <si>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</si>
  <si>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</si>
  <si>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</si>
  <si>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</si>
  <si>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</si>
  <si>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</si>
  <si>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</si>
  <si>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</si>
  <si>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</si>
  <si>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</si>
  <si>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</si>
  <si>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</si>
  <si>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</si>
  <si>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</si>
  <si>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</si>
  <si>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</si>
  <si>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</si>
  <si>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</si>
  <si>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</si>
  <si>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</si>
  <si>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</si>
  <si>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</si>
  <si>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</si>
  <si>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</si>
  <si>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</si>
  <si>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</si>
  <si>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</si>
  <si>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</si>
  <si>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</si>
  <si>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</si>
  <si>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</si>
  <si>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</si>
  <si>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</si>
  <si>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</si>
  <si>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</si>
  <si>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</si>
  <si>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</si>
  <si>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</si>
  <si>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</si>
  <si>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</si>
  <si>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</si>
  <si>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</si>
  <si>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</si>
  <si>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</si>
  <si>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</si>
  <si>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</si>
  <si>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</si>
  <si>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</si>
  <si>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</si>
  <si>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</si>
  <si>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</si>
  <si>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</si>
  <si>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</si>
  <si>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</si>
  <si>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</si>
  <si>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</si>
  <si>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</si>
  <si>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</si>
  <si>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</si>
  <si>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</si>
  <si>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</si>
  <si>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</si>
  <si>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</si>
  <si>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</si>
  <si>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</si>
  <si>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</si>
  <si>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</si>
  <si>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</si>
  <si>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</si>
  <si>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</si>
  <si>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</si>
  <si>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</si>
  <si>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</si>
  <si>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</si>
  <si>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</si>
  <si>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</si>
  <si>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</si>
  <si>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</si>
  <si>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</si>
  <si>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</si>
  <si>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</si>
  <si>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</si>
  <si>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</si>
  <si>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</si>
  <si>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</si>
  <si>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</si>
  <si>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</si>
  <si>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</si>
  <si>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</si>
  <si>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</si>
  <si>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</si>
  <si>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</si>
  <si>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</si>
  <si>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</si>
  <si>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</si>
  <si>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</si>
  <si>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</si>
  <si>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</si>
  <si>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</si>
  <si>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</si>
  <si>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</si>
  <si>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</si>
  <si>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</si>
  <si>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</si>
  <si>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</si>
  <si>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</si>
  <si>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</si>
  <si>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</si>
  <si>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</si>
  <si>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</si>
  <si>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</si>
  <si>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</si>
  <si>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</si>
  <si>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</si>
  <si>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</si>
  <si>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</si>
  <si>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</si>
  <si>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</si>
  <si>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</si>
  <si>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</si>
  <si>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</si>
  <si>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</si>
  <si>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</si>
  <si>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</si>
  <si>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</si>
  <si>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</si>
  <si>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</si>
  <si>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</si>
  <si>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</si>
  <si>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</si>
  <si>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</si>
  <si>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</si>
  <si>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</si>
  <si>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</si>
  <si>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</si>
  <si>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</si>
  <si>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</si>
  <si>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</si>
  <si>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</si>
  <si>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</si>
  <si>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</si>
  <si>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</si>
  <si>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</si>
  <si>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</si>
  <si>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</si>
  <si>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</si>
  <si>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</si>
  <si>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</si>
  <si>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</si>
  <si>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</si>
  <si>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</si>
  <si>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</si>
  <si>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</si>
  <si>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</si>
  <si>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</si>
  <si>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</si>
  <si>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</si>
  <si>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</si>
  <si>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</si>
  <si>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</si>
  <si>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</si>
  <si>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</si>
  <si>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</si>
  <si>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</si>
  <si>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</si>
  <si>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</si>
  <si>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</si>
  <si>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</si>
  <si>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</si>
  <si>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</si>
  <si>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</si>
  <si>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</si>
  <si>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</si>
  <si>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</si>
  <si>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</si>
  <si>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</si>
  <si>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</si>
  <si>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</si>
  <si>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</si>
  <si>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</si>
  <si>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</si>
  <si>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</si>
  <si>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</si>
  <si>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</si>
  <si>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</si>
  <si>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</si>
  <si>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</si>
  <si>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</si>
  <si>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</si>
  <si>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</si>
  <si>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</si>
  <si>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</si>
  <si>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</si>
  <si>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</si>
  <si>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</si>
  <si>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</si>
  <si>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</si>
  <si>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</si>
  <si>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</si>
  <si>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</si>
  <si>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</si>
  <si>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</si>
  <si>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</si>
  <si>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</si>
  <si>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</si>
  <si>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</si>
  <si>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</si>
  <si>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</si>
  <si>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</si>
  <si>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</si>
  <si>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</si>
  <si>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</si>
  <si>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</si>
  <si>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</si>
  <si>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</si>
  <si>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</si>
  <si>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</si>
  <si>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</si>
  <si>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</si>
  <si>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</si>
  <si>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</si>
  <si>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</si>
  <si>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</si>
  <si>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</si>
  <si>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</si>
  <si>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</si>
  <si>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</si>
  <si>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</si>
  <si>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</si>
  <si>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</si>
  <si>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</si>
  <si>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</si>
  <si>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</si>
  <si>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</si>
  <si>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</si>
  <si>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</si>
  <si>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</si>
  <si>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</si>
  <si>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</si>
  <si>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</si>
  <si>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</si>
  <si>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</si>
  <si>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</si>
  <si>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</si>
  <si>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</si>
  <si>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</si>
  <si>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</si>
  <si>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</si>
  <si>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</si>
  <si>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</si>
  <si>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</si>
  <si>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</si>
  <si>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</si>
  <si>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</si>
  <si>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</si>
  <si>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</si>
  <si>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</si>
  <si>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</si>
  <si>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</si>
  <si>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</si>
  <si>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</si>
  <si>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</si>
  <si>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</si>
  <si>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</si>
  <si>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</si>
  <si>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</si>
  <si>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</si>
  <si>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</si>
  <si>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</si>
  <si>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</si>
  <si>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</si>
  <si>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</si>
  <si>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</si>
  <si>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</si>
  <si>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</si>
  <si>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</si>
  <si>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</si>
  <si>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</si>
  <si>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</si>
  <si>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</si>
  <si>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</si>
  <si>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</si>
  <si>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</si>
  <si>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</si>
  <si>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</si>
  <si>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</si>
  <si>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</si>
  <si>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</si>
  <si>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</si>
  <si>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</si>
  <si>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</si>
  <si>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</si>
  <si>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</si>
  <si>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</si>
  <si>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</si>
  <si>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</si>
  <si>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</si>
  <si>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</si>
  <si>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</si>
  <si>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</si>
  <si>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</si>
  <si>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</si>
  <si>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</si>
  <si>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</si>
  <si>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</si>
  <si>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</si>
  <si>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</si>
  <si>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</si>
  <si>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</si>
  <si>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</si>
  <si>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</si>
  <si>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</si>
  <si>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</si>
  <si>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</si>
  <si>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</si>
  <si>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</si>
  <si>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</si>
  <si>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</si>
  <si>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</si>
  <si>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</si>
  <si>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</si>
  <si>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</si>
  <si>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</si>
  <si>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</si>
  <si>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</si>
  <si>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</si>
  <si>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</si>
  <si>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</si>
  <si>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</si>
  <si>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</si>
  <si>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</si>
  <si>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</si>
  <si>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</si>
  <si>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</si>
  <si>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</si>
  <si>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</si>
  <si>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</si>
  <si>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</si>
  <si>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</si>
  <si>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</si>
  <si>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</si>
  <si>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</si>
  <si>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</si>
  <si>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</si>
  <si>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</si>
  <si>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</si>
  <si>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</si>
  <si>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</si>
  <si>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</si>
  <si>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</si>
  <si>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</si>
  <si>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</si>
  <si>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</si>
  <si>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</si>
  <si>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</si>
  <si>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</si>
  <si>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</si>
  <si>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</si>
  <si>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</si>
  <si>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</si>
  <si>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</si>
  <si>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</si>
  <si>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</si>
  <si>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</si>
  <si>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</si>
  <si>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</si>
  <si>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</si>
  <si>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</si>
  <si>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</si>
  <si>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</si>
  <si>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</si>
  <si>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</si>
  <si>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</si>
  <si>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</si>
  <si>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</si>
  <si>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</si>
  <si>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</si>
  <si>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</si>
  <si>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</si>
  <si>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</si>
  <si>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</si>
  <si>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</si>
  <si>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</si>
  <si>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</si>
  <si>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</si>
  <si>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</si>
  <si>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</si>
  <si>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</si>
  <si>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</si>
  <si>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</si>
  <si>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</si>
  <si>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</si>
  <si>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</si>
  <si>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</si>
  <si>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</si>
  <si>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</si>
  <si>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</si>
  <si>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</si>
  <si>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</si>
  <si>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</si>
  <si>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</si>
  <si>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</si>
  <si>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</si>
  <si>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</si>
  <si>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</si>
  <si>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</si>
  <si>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</si>
  <si>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</si>
  <si>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</si>
  <si>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</si>
  <si>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</si>
  <si>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</si>
  <si>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</si>
  <si>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</si>
  <si>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</si>
  <si>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</si>
  <si>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</si>
  <si>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</si>
  <si>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</si>
  <si>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</si>
  <si>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</si>
  <si>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</si>
  <si>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</si>
  <si>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</si>
  <si>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</si>
  <si>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</si>
  <si>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</si>
  <si>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</si>
  <si>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</si>
  <si>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</si>
  <si>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</si>
  <si>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</si>
  <si>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</si>
  <si>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</si>
  <si>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</si>
  <si>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</si>
  <si>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</si>
  <si>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</si>
  <si>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</si>
  <si>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</si>
  <si>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</si>
  <si>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</si>
  <si>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</si>
  <si>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</si>
  <si>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</si>
  <si>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</si>
  <si>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</si>
  <si>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</si>
  <si>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</si>
  <si>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</si>
  <si>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</si>
  <si>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</si>
  <si>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</si>
  <si>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</si>
  <si>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</si>
  <si>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</si>
  <si>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</si>
  <si>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</si>
  <si>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</si>
  <si>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</si>
  <si>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</si>
  <si>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</si>
  <si>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</si>
  <si>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</si>
  <si>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</si>
  <si>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</si>
  <si>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</si>
  <si>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</si>
  <si>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</si>
  <si>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</si>
  <si>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</si>
  <si>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</si>
  <si>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</si>
  <si>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</si>
  <si>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</si>
  <si>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</si>
  <si>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</si>
  <si>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</si>
  <si>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</si>
  <si>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</si>
  <si>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</si>
  <si>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</si>
  <si>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</si>
  <si>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</si>
  <si>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</si>
  <si>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</si>
  <si>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</si>
  <si>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</si>
  <si>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</si>
  <si>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</si>
  <si>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</si>
  <si>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</si>
  <si>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</si>
  <si>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</si>
  <si>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</si>
  <si>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</si>
  <si>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</si>
  <si>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</si>
  <si>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</si>
  <si>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</si>
  <si>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</si>
  <si>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</si>
  <si>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</si>
  <si>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</si>
  <si>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</si>
  <si>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</si>
  <si>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</si>
  <si>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</si>
  <si>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</si>
  <si>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</si>
  <si>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</si>
  <si>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</si>
  <si>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</si>
  <si>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</si>
  <si>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</si>
  <si>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</si>
  <si>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</si>
  <si>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</si>
  <si>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</si>
  <si>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</si>
  <si>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</si>
  <si>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</si>
  <si>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</si>
  <si>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</si>
  <si>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</si>
  <si>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</si>
  <si>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</si>
  <si>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</si>
  <si>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</si>
  <si>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</si>
  <si>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</si>
  <si>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</si>
  <si>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</si>
  <si>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</si>
  <si>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</si>
  <si>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</si>
  <si>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</si>
  <si>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</si>
  <si>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</si>
  <si>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</si>
  <si>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</si>
  <si>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</si>
  <si>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</si>
  <si>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</si>
  <si>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</si>
  <si>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</si>
  <si>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</si>
  <si>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</si>
  <si>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</si>
  <si>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</si>
  <si>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</si>
  <si>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</si>
  <si>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</si>
  <si>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</si>
  <si>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</si>
  <si>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</si>
  <si>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</si>
  <si>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</si>
  <si>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</si>
  <si>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</si>
  <si>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</si>
  <si>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</si>
  <si>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</si>
  <si>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</si>
  <si>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</si>
  <si>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</si>
  <si>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</si>
  <si>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</si>
  <si>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</si>
  <si>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</si>
  <si>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</si>
  <si>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</si>
  <si>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</si>
  <si>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</si>
  <si>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</si>
  <si>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</si>
  <si>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</si>
  <si>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</si>
  <si>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</si>
  <si>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</si>
  <si>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</si>
  <si>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</si>
  <si>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</si>
  <si>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</si>
  <si>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</si>
  <si>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</si>
  <si>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</si>
  <si>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</si>
  <si>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</si>
  <si>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</si>
  <si>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</si>
  <si>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</si>
  <si>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</si>
  <si>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</si>
  <si>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</si>
  <si>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</si>
  <si>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</si>
  <si>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</si>
  <si>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</si>
  <si>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</si>
  <si>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</si>
  <si>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</si>
  <si>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</si>
  <si>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</si>
  <si>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</si>
  <si>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</si>
  <si>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</si>
  <si>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</si>
  <si>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</si>
  <si>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</si>
  <si>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</si>
  <si>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</si>
  <si>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</si>
  <si>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</si>
  <si>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</si>
  <si>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</si>
  <si>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</si>
  <si>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</si>
  <si>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</si>
  <si>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</si>
  <si>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</si>
  <si>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</si>
  <si>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</si>
  <si>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</si>
  <si>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</si>
  <si>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</si>
  <si>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</si>
  <si>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</si>
  <si>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</si>
  <si>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</si>
  <si>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</si>
  <si>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</si>
  <si>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</si>
  <si>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</si>
  <si>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</si>
  <si>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</si>
  <si>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</si>
  <si>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</si>
  <si>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</si>
  <si>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</si>
  <si>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</si>
  <si>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</si>
  <si>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</si>
  <si>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</si>
  <si>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</si>
  <si>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</si>
  <si>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</si>
  <si>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</si>
  <si>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</si>
  <si>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</si>
  <si>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</si>
  <si>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</si>
  <si>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</si>
  <si>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</si>
  <si>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</si>
  <si>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</si>
  <si>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</si>
  <si>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</si>
  <si>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</si>
  <si>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</si>
  <si>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</si>
  <si>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</si>
  <si>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</si>
  <si>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</si>
  <si>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</si>
  <si>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</si>
  <si>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</si>
  <si>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</si>
  <si>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</si>
  <si>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</si>
  <si>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</si>
  <si>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</si>
  <si>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</si>
  <si>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</si>
  <si>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</si>
  <si>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</si>
  <si>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</si>
  <si>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</si>
  <si>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</si>
  <si>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</si>
  <si>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</si>
  <si>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</si>
  <si>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</si>
  <si>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</si>
  <si>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</si>
  <si>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</si>
  <si>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</si>
  <si>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</si>
  <si>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</si>
  <si>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</si>
  <si>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</si>
  <si>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</si>
  <si>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</si>
  <si>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</si>
  <si>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</si>
  <si>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</si>
  <si>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</si>
  <si>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</si>
  <si>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</si>
  <si>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</si>
  <si>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</si>
  <si>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</si>
  <si>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</si>
  <si>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</si>
  <si>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</si>
  <si>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</si>
  <si>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</si>
  <si>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</si>
  <si>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</si>
  <si>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</si>
  <si>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</si>
  <si>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</si>
  <si>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</si>
  <si>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</si>
  <si>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</si>
  <si>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</si>
  <si>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</si>
  <si>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</si>
  <si>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</si>
  <si>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</si>
  <si>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</si>
  <si>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</si>
  <si>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</si>
  <si>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</si>
  <si>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</si>
  <si>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</si>
  <si>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</si>
  <si>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</si>
  <si>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</si>
  <si>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</si>
  <si>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</si>
  <si>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</si>
  <si>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</si>
  <si>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</si>
  <si>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</si>
  <si>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</si>
  <si>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</si>
  <si>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</si>
  <si>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</si>
  <si>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</si>
  <si>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</si>
  <si>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</si>
  <si>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</si>
  <si>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</si>
  <si>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</si>
  <si>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</si>
  <si>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</si>
  <si>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</si>
  <si>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</si>
  <si>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</si>
  <si>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</si>
  <si>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</si>
  <si>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</si>
  <si>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</si>
  <si>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</si>
  <si>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</si>
  <si>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</si>
  <si>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</si>
  <si>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</si>
  <si>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</si>
  <si>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</si>
  <si>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</si>
  <si>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</si>
  <si>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</si>
  <si>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</si>
  <si>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</si>
  <si>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</si>
  <si>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</si>
  <si>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</si>
  <si>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</si>
  <si>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</si>
  <si>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</si>
  <si>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</si>
  <si>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</si>
  <si>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</si>
  <si>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</si>
  <si>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</si>
  <si>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</si>
  <si>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</si>
  <si>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</si>
  <si>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</si>
  <si>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</si>
  <si>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</si>
  <si>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</si>
  <si>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</si>
  <si>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</si>
  <si>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</si>
  <si>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</si>
  <si>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</si>
  <si>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</si>
  <si>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</si>
  <si>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</si>
  <si>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</si>
  <si>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</si>
  <si>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</si>
  <si>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</si>
  <si>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</si>
  <si>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</si>
  <si>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</si>
  <si>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</si>
  <si>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</si>
  <si>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</si>
  <si>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</si>
  <si>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</si>
  <si>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</si>
  <si>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</si>
  <si>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</si>
  <si>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</si>
  <si>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</si>
  <si>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</si>
  <si>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</si>
  <si>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</si>
  <si>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</si>
  <si>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</si>
  <si>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</si>
  <si>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</si>
  <si>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</si>
  <si>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</si>
  <si>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</si>
  <si>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</si>
  <si>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</si>
  <si>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</si>
  <si>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</si>
  <si>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</si>
  <si>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</si>
  <si>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</si>
  <si>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</si>
  <si>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</si>
  <si>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</si>
  <si>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</si>
  <si>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</si>
  <si>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</si>
  <si>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</si>
  <si>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</si>
  <si>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</si>
  <si>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</si>
  <si>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</si>
  <si>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</si>
  <si>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</si>
  <si>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</si>
  <si>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</si>
  <si>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</si>
  <si>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</si>
  <si>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</si>
  <si>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</si>
  <si>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</si>
  <si>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</si>
  <si>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</si>
  <si>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</si>
  <si>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</si>
  <si>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</si>
  <si>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</si>
  <si>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</si>
  <si>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</si>
  <si>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</si>
  <si>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</si>
  <si>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</si>
  <si>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</si>
  <si>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</si>
  <si>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</si>
  <si>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</si>
  <si>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</si>
  <si>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</si>
  <si>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</si>
  <si>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</si>
  <si>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</si>
  <si>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</si>
  <si>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</si>
  <si>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</si>
  <si>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</si>
  <si>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</si>
  <si>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</si>
  <si>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</si>
  <si>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</si>
  <si>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</si>
  <si>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</si>
  <si>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</si>
  <si>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</si>
  <si>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</si>
  <si>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</si>
  <si>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</si>
  <si>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</si>
  <si>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</si>
  <si>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</si>
  <si>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</si>
  <si>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</si>
  <si>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</si>
  <si>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</si>
  <si>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</si>
  <si>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</si>
  <si>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</si>
  <si>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</si>
  <si>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</si>
  <si>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</si>
  <si>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</si>
  <si>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</si>
  <si>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</si>
  <si>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</si>
  <si>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</si>
  <si>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</si>
  <si>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</si>
  <si>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</si>
  <si>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</si>
  <si>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</si>
  <si>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</si>
  <si>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</si>
  <si>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</si>
  <si>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</si>
  <si>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</si>
  <si>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</si>
  <si>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</si>
  <si>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</si>
  <si>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</si>
  <si>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</si>
  <si>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</si>
  <si>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</si>
  <si>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</si>
  <si>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</si>
  <si>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</si>
  <si>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</si>
  <si>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</si>
  <si>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</si>
  <si>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</si>
  <si>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</si>
  <si>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</si>
  <si>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</si>
  <si>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</si>
  <si>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</si>
  <si>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</si>
  <si>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</si>
  <si>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</si>
  <si>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</si>
  <si>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</si>
  <si>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</si>
  <si>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</si>
  <si>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</si>
  <si>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</si>
  <si>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</si>
  <si>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</si>
  <si>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</si>
  <si>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</si>
  <si>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</si>
  <si>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</si>
  <si>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</si>
  <si>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</si>
  <si>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</si>
  <si>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</si>
  <si>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</si>
  <si>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</si>
  <si>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</si>
  <si>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</si>
  <si>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</si>
  <si>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</si>
  <si>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</si>
  <si>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</si>
  <si>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</si>
  <si>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</si>
  <si>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</si>
  <si>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</si>
  <si>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</si>
  <si>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</si>
  <si>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</si>
  <si>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</si>
  <si>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</si>
  <si>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</si>
  <si>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</si>
  <si>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</si>
  <si>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</si>
  <si>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</si>
  <si>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</si>
  <si>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</si>
  <si>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</si>
  <si>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</si>
  <si>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</si>
  <si>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</si>
  <si>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</si>
  <si>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</si>
  <si>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</si>
  <si>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</si>
  <si>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</si>
  <si>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</si>
  <si>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</si>
  <si>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</si>
  <si>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</si>
  <si>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</si>
  <si>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</si>
  <si>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</si>
  <si>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</si>
  <si>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</si>
  <si>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</si>
  <si>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</si>
  <si>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</si>
  <si>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</si>
  <si>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</si>
  <si>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</si>
  <si>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</si>
  <si>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</si>
  <si>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</si>
  <si>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</si>
  <si>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</si>
  <si>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</si>
  <si>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</si>
  <si>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</si>
  <si>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</si>
  <si>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</si>
  <si>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</si>
  <si>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</si>
  <si>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</si>
  <si>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</si>
  <si>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</si>
  <si>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</si>
  <si>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</si>
  <si>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</si>
  <si>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</si>
  <si>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</si>
  <si>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</si>
  <si>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</si>
  <si>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</si>
  <si>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</si>
  <si>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</si>
  <si>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</si>
  <si>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</si>
  <si>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</si>
  <si>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</si>
  <si>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</si>
  <si>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</si>
  <si>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</si>
  <si>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</si>
  <si>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</si>
  <si>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</si>
  <si>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</si>
  <si>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</si>
  <si>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</si>
  <si>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</si>
  <si>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</si>
  <si>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</si>
  <si>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</si>
  <si>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</si>
  <si>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</si>
  <si>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</si>
  <si>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</si>
  <si>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</si>
  <si>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</si>
  <si>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</si>
  <si>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</si>
  <si>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</si>
  <si>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</si>
  <si>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</si>
  <si>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</si>
  <si>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</si>
  <si>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</si>
  <si>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</si>
  <si>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</si>
  <si>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</si>
  <si>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</si>
  <si>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</si>
  <si>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</si>
  <si>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</si>
  <si>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</si>
  <si>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</si>
  <si>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</si>
  <si>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</si>
  <si>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</si>
  <si>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</si>
  <si>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</si>
  <si>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</si>
  <si>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</si>
  <si>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</si>
  <si>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</si>
  <si>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</si>
  <si>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</si>
  <si>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</si>
  <si>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</si>
  <si>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</si>
  <si>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</si>
  <si>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</si>
  <si>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</si>
  <si>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</si>
  <si>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</si>
  <si>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</si>
  <si>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</si>
  <si>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</si>
  <si>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</si>
  <si>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</si>
  <si>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</si>
  <si>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</si>
  <si>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</si>
  <si>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</si>
  <si>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</si>
  <si>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</si>
  <si>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</si>
  <si>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</si>
  <si>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</si>
  <si>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</si>
  <si>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</si>
  <si>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</si>
  <si>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</si>
  <si>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</si>
  <si>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</si>
  <si>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</si>
  <si>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</si>
  <si>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</si>
  <si>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</si>
  <si>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</si>
  <si>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</si>
  <si>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</si>
  <si>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</si>
  <si>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</si>
  <si>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</si>
  <si>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</si>
  <si>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</si>
  <si>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</si>
  <si>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</si>
  <si>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</si>
  <si>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</si>
  <si>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</si>
  <si>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</si>
  <si>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</si>
  <si>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</si>
  <si>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</si>
  <si>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</si>
  <si>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</si>
  <si>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</si>
  <si>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</si>
  <si>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</si>
  <si>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</si>
  <si>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</si>
  <si>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</si>
  <si>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</si>
  <si>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</si>
  <si>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</si>
  <si>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</si>
  <si>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</si>
  <si>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</si>
  <si>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</si>
  <si>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</si>
  <si>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</si>
  <si>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</si>
  <si>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</si>
  <si>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</si>
  <si>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</si>
  <si>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</si>
  <si>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</si>
  <si>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</si>
  <si>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</si>
  <si>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</si>
  <si>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</si>
  <si>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</si>
  <si>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</si>
  <si>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</si>
  <si>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</si>
  <si>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</si>
  <si>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</si>
  <si>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</si>
  <si>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</si>
  <si>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</si>
  <si>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</si>
  <si>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</si>
  <si>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</si>
  <si>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</si>
  <si>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</si>
  <si>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</si>
  <si>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</si>
  <si>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</si>
  <si>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</si>
  <si>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</si>
  <si>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</si>
  <si>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</si>
  <si>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</si>
  <si>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</si>
  <si>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</si>
  <si>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</si>
  <si>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</si>
  <si>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</si>
  <si>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</si>
  <si>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</si>
  <si>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</si>
  <si>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</si>
  <si>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</si>
  <si>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</si>
  <si>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</si>
  <si>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</si>
  <si>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</si>
  <si>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</si>
  <si>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</si>
  <si>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</si>
  <si>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</si>
  <si>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</si>
  <si>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</si>
  <si>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</si>
  <si>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</si>
  <si>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</si>
  <si>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</si>
  <si>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</si>
  <si>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</si>
  <si>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</si>
  <si>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</si>
  <si>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</si>
  <si>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</si>
  <si>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</si>
  <si>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</si>
  <si>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</si>
  <si>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</si>
  <si>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</si>
  <si>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</si>
  <si>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</si>
  <si>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</si>
  <si>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</si>
  <si>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</si>
  <si>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</si>
  <si>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</si>
  <si>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</si>
  <si>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</si>
  <si>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</si>
  <si>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</si>
  <si>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</si>
  <si>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</si>
  <si>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</si>
  <si>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</si>
  <si>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</si>
  <si>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</si>
  <si>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</si>
  <si>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</si>
  <si>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</si>
  <si>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</si>
  <si>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</si>
  <si>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</si>
  <si>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</si>
  <si>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</si>
  <si>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</si>
  <si>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</si>
  <si>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</si>
  <si>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</si>
  <si>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</si>
  <si>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</si>
  <si>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</si>
  <si>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</si>
  <si>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</si>
  <si>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</si>
  <si>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</si>
  <si>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</si>
  <si>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</si>
  <si>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</si>
  <si>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</si>
  <si>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</si>
  <si>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</si>
  <si>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</si>
  <si>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</si>
  <si>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</si>
  <si>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</si>
  <si>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</si>
  <si>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</si>
  <si>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</si>
  <si>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</si>
  <si>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</si>
  <si>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</si>
  <si>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</si>
  <si>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</si>
  <si>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</si>
  <si>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</si>
  <si>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</si>
  <si>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</si>
  <si>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</si>
  <si>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</si>
  <si>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</si>
  <si>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</si>
  <si>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</si>
  <si>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</si>
  <si>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</si>
  <si>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</si>
  <si>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</si>
  <si>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</si>
  <si>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</si>
  <si>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</si>
  <si>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</si>
  <si>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</si>
  <si>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</si>
  <si>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</si>
  <si>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</si>
  <si>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</si>
  <si>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</si>
  <si>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</si>
  <si>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</si>
  <si>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</si>
  <si>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</si>
  <si>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</si>
  <si>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</si>
  <si>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</si>
  <si>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</si>
  <si>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</si>
  <si>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</si>
  <si>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</si>
  <si>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</si>
  <si>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</si>
  <si>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</si>
  <si>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</si>
  <si>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</si>
  <si>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</si>
  <si>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</si>
  <si>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</si>
  <si>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</si>
  <si>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</si>
  <si>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</si>
  <si>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</si>
  <si>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</si>
  <si>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</si>
  <si>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</si>
  <si>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</si>
  <si>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</si>
  <si>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</si>
  <si>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</si>
  <si>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</si>
  <si>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</si>
  <si>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</si>
  <si>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</si>
  <si>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</si>
  <si>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</si>
  <si>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</si>
  <si>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</si>
  <si>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</si>
  <si>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</si>
  <si>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</si>
  <si>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</si>
  <si>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</si>
  <si>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</si>
  <si>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</si>
  <si>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</si>
  <si>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</si>
  <si>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</si>
  <si>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</si>
  <si>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</si>
  <si>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</si>
  <si>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</si>
  <si>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</si>
  <si>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</si>
  <si>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</si>
  <si>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</si>
  <si>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</si>
  <si>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</si>
  <si>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</si>
  <si>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</si>
  <si>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</si>
  <si>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</si>
  <si>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</si>
  <si>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</si>
  <si>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</si>
  <si>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</si>
  <si>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</si>
  <si>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</si>
  <si>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</si>
  <si>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</si>
  <si>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</si>
  <si>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</si>
  <si>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</si>
  <si>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</si>
  <si>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</si>
  <si>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</si>
  <si>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</si>
  <si>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</si>
  <si>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</si>
  <si>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</si>
  <si>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</si>
  <si>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</si>
  <si>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</si>
  <si>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</si>
  <si>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</si>
  <si>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</si>
  <si>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</si>
  <si>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</si>
  <si>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</si>
  <si>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</si>
  <si>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</si>
  <si>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</si>
  <si>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</si>
  <si>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</si>
  <si>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</si>
  <si>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</si>
  <si>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</si>
  <si>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</si>
  <si>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</si>
  <si>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</si>
  <si>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</si>
  <si>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</si>
  <si>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</si>
  <si>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</si>
  <si>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</si>
  <si>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</si>
  <si>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</si>
  <si>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</si>
  <si>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</si>
  <si>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</si>
  <si>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</si>
  <si>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</si>
  <si>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</si>
  <si>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</si>
  <si>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</si>
  <si>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</si>
  <si>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</si>
  <si>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</si>
  <si>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</si>
  <si>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</si>
  <si>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</si>
  <si>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</si>
  <si>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</si>
  <si>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</si>
  <si>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</si>
  <si>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</si>
  <si>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</si>
  <si>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</si>
  <si>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</si>
  <si>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</si>
  <si>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</si>
  <si>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</si>
  <si>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</si>
  <si>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</si>
  <si>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</si>
  <si>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</si>
  <si>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</si>
  <si>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</si>
  <si>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</si>
  <si>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</si>
  <si>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</si>
  <si>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</si>
  <si>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</si>
  <si>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</si>
  <si>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</si>
  <si>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</si>
  <si>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</si>
  <si>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</si>
  <si>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</si>
  <si>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</si>
  <si>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</si>
  <si>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</si>
  <si>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</si>
  <si>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</si>
  <si>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</si>
  <si>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</si>
  <si>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</si>
  <si>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</si>
  <si>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</si>
  <si>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</si>
  <si>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</si>
  <si>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</si>
  <si>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</si>
  <si>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</si>
  <si>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</si>
  <si>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</si>
  <si>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</si>
  <si>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</si>
  <si>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</si>
  <si>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</si>
  <si>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</si>
  <si>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</si>
  <si>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</si>
  <si>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</si>
  <si>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</si>
  <si>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</si>
  <si>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</si>
  <si>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</si>
  <si>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</si>
  <si>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</si>
  <si>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</si>
  <si>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</si>
  <si>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</si>
  <si>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</si>
  <si>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</si>
  <si>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</si>
  <si>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</si>
  <si>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</si>
  <si>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</si>
  <si>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</si>
  <si>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</si>
  <si>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</si>
  <si>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</si>
  <si>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</si>
  <si>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</si>
  <si>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</si>
  <si>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</si>
  <si>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</si>
  <si>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</si>
  <si>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</si>
  <si>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</si>
  <si>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</si>
  <si>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</si>
  <si>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</si>
  <si>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</si>
  <si>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</si>
  <si>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</si>
  <si>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</si>
  <si>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</si>
  <si>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</si>
  <si>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</si>
  <si>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</si>
  <si>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</si>
  <si>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</si>
  <si>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</si>
  <si>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</si>
  <si>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</si>
  <si>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</si>
  <si>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</si>
  <si>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</si>
  <si>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</si>
  <si>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</si>
  <si>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</si>
  <si>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</si>
  <si>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</si>
  <si>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</si>
  <si>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</si>
  <si>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</si>
  <si>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</si>
  <si>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</si>
  <si>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</si>
  <si>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</si>
  <si>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</si>
  <si>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</si>
  <si>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</si>
  <si>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</si>
  <si>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</si>
  <si>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</si>
  <si>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</si>
  <si>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</si>
  <si>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</si>
  <si>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</si>
  <si>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</si>
  <si>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</si>
  <si>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</si>
  <si>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</si>
  <si>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</si>
  <si>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</si>
  <si>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</si>
  <si>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</si>
  <si>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</si>
  <si>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</si>
  <si>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</si>
  <si>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</si>
  <si>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</si>
  <si>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</si>
  <si>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</si>
  <si>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</si>
  <si>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</si>
  <si>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</si>
  <si>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</si>
  <si>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</si>
  <si>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</si>
  <si>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</si>
  <si>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</si>
  <si>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</si>
  <si>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</si>
  <si>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</si>
  <si>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</si>
  <si>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</si>
  <si>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</si>
  <si>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</si>
  <si>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</si>
  <si>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</si>
  <si>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</si>
  <si>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</si>
  <si>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</si>
  <si>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</si>
  <si>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</si>
  <si>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</si>
  <si>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</si>
  <si>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</si>
  <si>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</si>
  <si>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</si>
  <si>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</si>
  <si>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</si>
  <si>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</si>
  <si>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</si>
  <si>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</si>
  <si>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</si>
  <si>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</si>
  <si>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</si>
  <si>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</si>
  <si>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</si>
  <si>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</si>
  <si>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</si>
  <si>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</si>
  <si>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</si>
  <si>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</si>
  <si>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</si>
  <si>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</si>
  <si>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</si>
  <si>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</si>
  <si>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</si>
  <si>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</si>
  <si>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</si>
  <si>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</si>
  <si>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</si>
  <si>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</si>
  <si>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</si>
  <si>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</si>
  <si>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</si>
  <si>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</si>
  <si>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</si>
  <si>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</si>
  <si>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</si>
  <si>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</si>
  <si>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</si>
  <si>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</si>
  <si>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</si>
  <si>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</si>
  <si>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</si>
  <si>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</si>
  <si>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</si>
  <si>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</si>
  <si>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</si>
  <si>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</si>
  <si>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</si>
  <si>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</si>
  <si>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</si>
  <si>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</si>
  <si>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</si>
  <si>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</si>
  <si>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</si>
  <si>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</si>
  <si>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</si>
  <si>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</si>
  <si>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</si>
  <si>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</si>
  <si>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</si>
  <si>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</si>
  <si>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</si>
  <si>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</si>
  <si>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</si>
  <si>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</si>
  <si>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</si>
  <si>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</si>
  <si>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</si>
  <si>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</si>
  <si>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</si>
  <si>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</si>
  <si>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</si>
  <si>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</si>
  <si>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</si>
  <si>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</si>
  <si>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</si>
  <si>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</si>
  <si>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</si>
  <si>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</si>
  <si>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</si>
  <si>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</si>
  <si>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</si>
  <si>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</si>
  <si>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</si>
  <si>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</si>
  <si>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</si>
  <si>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</si>
  <si>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</si>
  <si>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</si>
  <si>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</si>
  <si>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</si>
  <si>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</si>
  <si>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</si>
  <si>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</si>
  <si>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</si>
  <si>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</si>
  <si>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</si>
  <si>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</si>
  <si>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</si>
  <si>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</si>
  <si>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</si>
  <si>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</si>
  <si>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</si>
  <si>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</si>
  <si>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</si>
  <si>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</si>
  <si>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</si>
  <si>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</si>
  <si>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</si>
  <si>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</si>
  <si>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</si>
  <si>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</si>
  <si>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</si>
  <si>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</si>
  <si>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</si>
  <si>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</si>
  <si>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</si>
  <si>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</si>
  <si>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</si>
  <si>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</si>
  <si>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</si>
  <si>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</si>
  <si>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</si>
  <si>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</si>
  <si>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</si>
  <si>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</si>
  <si>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</si>
  <si>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</si>
  <si>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</si>
  <si>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</si>
  <si>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</si>
  <si>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</si>
  <si>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</si>
  <si>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</si>
  <si>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</si>
  <si>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</si>
  <si>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</si>
  <si>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</si>
  <si>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</si>
  <si>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</si>
  <si>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</si>
  <si>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</si>
  <si>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</si>
  <si>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</si>
  <si>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</si>
  <si>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</si>
  <si>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</si>
  <si>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</si>
  <si>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</si>
  <si>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</si>
  <si>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</si>
  <si>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</si>
  <si>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</si>
  <si>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</si>
  <si>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</si>
  <si>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</si>
  <si>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</si>
  <si>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</si>
  <si>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</si>
  <si>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</si>
  <si>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</si>
  <si>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</si>
  <si>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</si>
  <si>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</si>
  <si>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</si>
  <si>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</si>
  <si>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</si>
  <si>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</si>
  <si>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</si>
  <si>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</si>
  <si>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</si>
  <si>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</si>
  <si>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</si>
  <si>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</si>
  <si>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</si>
  <si>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</si>
  <si>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</si>
  <si>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</si>
  <si>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</si>
  <si>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</si>
  <si>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</si>
  <si>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</si>
  <si>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</si>
  <si>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</si>
  <si>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</si>
  <si>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</si>
  <si>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</si>
  <si>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</si>
  <si>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</si>
  <si>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</si>
  <si>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</si>
  <si>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</si>
  <si>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</si>
  <si>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</si>
  <si>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</si>
  <si>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</si>
  <si>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</si>
  <si>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</si>
  <si>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</si>
  <si>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</si>
  <si>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</si>
  <si>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</si>
  <si>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</si>
  <si>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</si>
  <si>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</si>
  <si>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</si>
  <si>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</si>
  <si>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</si>
  <si>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</si>
  <si>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</si>
  <si>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</si>
  <si>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</si>
  <si>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</si>
  <si>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</si>
  <si>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</si>
  <si>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</si>
  <si>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</si>
  <si>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</si>
  <si>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</si>
  <si>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</si>
  <si>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</si>
  <si>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</si>
  <si>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</si>
  <si>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</si>
  <si>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</si>
  <si>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</si>
  <si>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</si>
  <si>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</si>
  <si>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</si>
  <si>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</si>
  <si>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</si>
  <si>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</si>
  <si>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</si>
  <si>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</si>
  <si>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</si>
  <si>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</si>
  <si>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</si>
  <si>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</si>
  <si>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</si>
  <si>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</si>
  <si>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</si>
  <si>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</si>
  <si>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</si>
  <si>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</si>
  <si>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</si>
  <si>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</si>
  <si>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</si>
  <si>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</si>
  <si>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</si>
  <si>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</si>
  <si>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</si>
  <si>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</si>
  <si>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</si>
  <si>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</si>
  <si>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</si>
  <si>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</si>
  <si>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</si>
  <si>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</si>
  <si>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</si>
  <si>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</si>
  <si>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</si>
  <si>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</si>
  <si>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</si>
  <si>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</si>
  <si>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</si>
  <si>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</si>
  <si>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</si>
  <si>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</si>
  <si>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</si>
  <si>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</si>
  <si>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</si>
  <si>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</si>
  <si>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</si>
  <si>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</si>
  <si>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</si>
  <si>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</si>
  <si>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</si>
  <si>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</si>
  <si>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</si>
  <si>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</si>
  <si>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</si>
  <si>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</si>
  <si>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</si>
  <si>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</si>
  <si>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</si>
  <si>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</si>
  <si>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</si>
  <si>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</si>
  <si>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</si>
  <si>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</si>
  <si>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</si>
  <si>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</si>
  <si>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</si>
  <si>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</si>
  <si>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</si>
  <si>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</si>
  <si>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</si>
  <si>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</si>
  <si>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</si>
  <si>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</si>
  <si>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</si>
  <si>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</si>
  <si>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</si>
  <si>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</si>
  <si>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</si>
  <si>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</si>
  <si>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</si>
  <si>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</si>
  <si>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</si>
  <si>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</si>
  <si>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</si>
  <si>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</si>
  <si>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</si>
  <si>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</si>
  <si>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</si>
  <si>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</si>
  <si>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</si>
  <si>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</si>
  <si>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</si>
  <si>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</si>
  <si>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</si>
  <si>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</si>
  <si>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</si>
  <si>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</si>
  <si>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</si>
  <si>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</si>
  <si>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</si>
  <si>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</si>
  <si>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</si>
  <si>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</si>
  <si>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</si>
  <si>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</si>
  <si>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</si>
  <si>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</si>
  <si>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</si>
  <si>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</si>
  <si>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</si>
  <si>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</si>
  <si>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</si>
  <si>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</si>
  <si>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</si>
  <si>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</si>
  <si>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</si>
  <si>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</si>
  <si>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</si>
  <si>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</si>
  <si>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</si>
  <si>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</si>
  <si>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</si>
  <si>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</si>
  <si>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</si>
  <si>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</si>
  <si>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</si>
  <si>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</si>
  <si>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</si>
  <si>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</si>
  <si>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</si>
  <si>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</si>
  <si>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</si>
  <si>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</si>
  <si>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</si>
  <si>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</si>
  <si>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</si>
  <si>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</si>
  <si>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</si>
  <si>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</si>
  <si>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</si>
  <si>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</si>
  <si>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</si>
  <si>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</si>
  <si>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</si>
  <si>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</si>
  <si>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</si>
  <si>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</si>
  <si>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</si>
  <si>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</si>
  <si>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</si>
  <si>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</si>
  <si>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</si>
  <si>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</si>
  <si>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</si>
  <si>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</si>
  <si>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</si>
  <si>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</si>
  <si>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</si>
  <si>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</si>
  <si>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</si>
  <si>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</si>
  <si>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</si>
  <si>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</si>
  <si>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</si>
  <si>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</si>
  <si>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</si>
  <si>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</si>
  <si>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</si>
  <si>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</si>
  <si>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</si>
  <si>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</si>
  <si>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</si>
  <si>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</si>
  <si>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</si>
  <si>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</si>
  <si>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</si>
  <si>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</si>
  <si>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</si>
  <si>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</si>
  <si>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</si>
  <si>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</si>
  <si>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</si>
  <si>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</si>
  <si>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</si>
  <si>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</si>
  <si>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</si>
  <si>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</si>
  <si>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</si>
  <si>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</si>
  <si>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</si>
  <si>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</si>
  <si>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</si>
  <si>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</si>
  <si>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</si>
  <si>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</si>
  <si>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</si>
  <si>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</si>
  <si>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</si>
  <si>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</si>
  <si>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</si>
  <si>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</si>
  <si>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</si>
  <si>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</si>
  <si>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</si>
  <si>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</si>
  <si>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</si>
  <si>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</si>
  <si>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</si>
  <si>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</si>
  <si>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</si>
  <si>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</si>
  <si>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</si>
  <si>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</si>
  <si>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</si>
  <si>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</si>
  <si>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</si>
  <si>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</si>
  <si>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</si>
  <si>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</si>
  <si>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</si>
  <si>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</si>
  <si>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</si>
  <si>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</si>
  <si>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</si>
  <si>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</si>
  <si>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</si>
  <si>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</si>
  <si>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</si>
  <si>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</si>
  <si>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</si>
  <si>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</si>
  <si>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</si>
  <si>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</si>
  <si>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</si>
  <si>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</si>
  <si>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</si>
  <si>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</si>
  <si>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</si>
  <si>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</si>
  <si>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</si>
  <si>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</si>
  <si>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</si>
  <si>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</si>
  <si>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</si>
  <si>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</si>
  <si>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</si>
  <si>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</si>
  <si>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</si>
  <si>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</si>
  <si>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</si>
  <si>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</si>
  <si>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</si>
  <si>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</si>
  <si>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</si>
  <si>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</si>
  <si>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</si>
  <si>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</si>
  <si>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</si>
  <si>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</si>
  <si>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</si>
  <si>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</si>
  <si>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</si>
  <si>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</si>
  <si>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</si>
  <si>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</si>
  <si>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</si>
  <si>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</si>
  <si>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</si>
  <si>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</si>
  <si>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</si>
  <si>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</si>
  <si>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</si>
  <si>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</si>
  <si>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</si>
  <si>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</si>
  <si>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</si>
  <si>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</si>
  <si>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</si>
  <si>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</si>
  <si>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</si>
  <si>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</si>
  <si>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</si>
  <si>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</si>
  <si>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</si>
  <si>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</si>
  <si>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</si>
  <si>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</si>
  <si>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</si>
  <si>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</si>
  <si>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</si>
  <si>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</si>
  <si>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</si>
  <si>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</si>
  <si>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</si>
  <si>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</si>
  <si>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</si>
  <si>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</si>
  <si>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</si>
  <si>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</si>
  <si>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</si>
  <si>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</si>
  <si>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</si>
  <si>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</si>
  <si>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</si>
  <si>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</si>
  <si>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</si>
  <si>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</si>
  <si>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</si>
  <si>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</si>
  <si>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</si>
  <si>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</si>
  <si>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</si>
  <si>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</si>
  <si>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</si>
  <si>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</si>
  <si>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</si>
  <si>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</si>
  <si>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</si>
  <si>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</si>
  <si>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</si>
  <si>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</si>
  <si>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</si>
  <si>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</si>
  <si>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</si>
  <si>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</si>
  <si>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</si>
  <si>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</si>
  <si>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</si>
  <si>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</si>
  <si>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</si>
  <si>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</si>
  <si>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</si>
  <si>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</si>
  <si>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</si>
  <si>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</si>
  <si>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</si>
  <si>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</si>
  <si>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</si>
  <si>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</si>
  <si>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</si>
  <si>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</si>
  <si>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</si>
  <si>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</si>
  <si>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</si>
  <si>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</si>
  <si>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</si>
  <si>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</si>
  <si>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</si>
  <si>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</si>
  <si>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</si>
  <si>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</si>
  <si>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</si>
  <si>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</si>
  <si>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</si>
  <si>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</si>
  <si>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</si>
  <si>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</si>
  <si>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</si>
  <si>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</si>
  <si>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</si>
  <si>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</si>
  <si>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</si>
  <si>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</si>
  <si>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</si>
  <si>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</si>
  <si>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</si>
  <si>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</si>
  <si>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</si>
  <si>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</si>
  <si>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</si>
  <si>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</si>
  <si>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</si>
  <si>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</si>
  <si>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</si>
  <si>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</si>
  <si>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</si>
  <si>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</si>
  <si>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</si>
  <si>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</si>
  <si>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</si>
  <si>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</si>
  <si>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</si>
  <si>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</si>
  <si>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</si>
  <si>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</si>
  <si>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</si>
  <si>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</si>
  <si>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</si>
  <si>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</si>
  <si>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</si>
  <si>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</si>
  <si>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</si>
  <si>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</si>
  <si>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</si>
  <si>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</si>
  <si>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</si>
  <si>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</si>
  <si>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</si>
  <si>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</si>
  <si>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</si>
  <si>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</si>
  <si>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</si>
  <si>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</si>
  <si>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</si>
  <si>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</si>
  <si>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</si>
  <si>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</si>
  <si>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</si>
  <si>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</si>
  <si>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</si>
  <si>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</si>
  <si>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</si>
  <si>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</si>
  <si>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</si>
  <si>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</si>
  <si>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</si>
  <si>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</si>
  <si>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</si>
  <si>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</si>
  <si>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</si>
  <si>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</si>
  <si>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</si>
  <si>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</si>
  <si>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</si>
  <si>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</si>
  <si>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</si>
  <si>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</si>
  <si>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</si>
  <si>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</si>
  <si>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</si>
  <si>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</si>
  <si>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</si>
  <si>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</si>
  <si>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</si>
  <si>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</si>
  <si>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</si>
  <si>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</si>
  <si>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</si>
  <si>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</si>
  <si>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</si>
  <si>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</si>
  <si>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</si>
  <si>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</si>
  <si>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</si>
  <si>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</si>
  <si>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</si>
  <si>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</si>
  <si>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</si>
  <si>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</si>
  <si>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</si>
  <si>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</si>
  <si>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</si>
  <si>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</si>
  <si>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</si>
  <si>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</si>
  <si>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</si>
  <si>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</si>
  <si>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</si>
  <si>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</si>
  <si>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</si>
  <si>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</si>
  <si>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</si>
  <si>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</si>
  <si>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</si>
  <si>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</si>
  <si>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</si>
  <si>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</si>
  <si>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</si>
  <si>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</si>
  <si>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</si>
  <si>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</si>
  <si>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</si>
  <si>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</si>
  <si>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</si>
  <si>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</si>
  <si>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</si>
  <si>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</si>
  <si>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</si>
  <si>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</si>
  <si>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</si>
  <si>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</si>
  <si>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</si>
  <si>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</si>
  <si>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</si>
  <si>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</si>
  <si>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</si>
  <si>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</si>
  <si>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</si>
  <si>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</si>
  <si>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</si>
  <si>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</si>
  <si>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</si>
  <si>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</si>
  <si>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</si>
  <si>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</si>
  <si>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</si>
  <si>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</si>
  <si>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</si>
  <si>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</si>
  <si>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</si>
  <si>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</si>
  <si>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</si>
  <si>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</si>
  <si>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</si>
  <si>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</si>
  <si>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</si>
  <si>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</si>
  <si>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</si>
  <si>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</si>
  <si>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</si>
  <si>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</si>
  <si>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</si>
  <si>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</si>
  <si>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</si>
  <si>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</si>
  <si>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</si>
  <si>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</si>
  <si>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</si>
  <si>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</si>
  <si>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</si>
  <si>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</si>
  <si>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</si>
  <si>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</si>
  <si>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</si>
  <si>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</si>
  <si>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</si>
  <si>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</si>
  <si>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</si>
  <si>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</si>
  <si>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</si>
  <si>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</si>
  <si>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</si>
  <si>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</si>
  <si>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</si>
  <si>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</si>
  <si>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</si>
  <si>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</si>
  <si>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</si>
  <si>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</si>
  <si>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</si>
  <si>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</si>
  <si>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</si>
  <si>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</si>
  <si>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</si>
  <si>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</si>
  <si>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</si>
  <si>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</si>
  <si>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</si>
  <si>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</si>
  <si>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</si>
  <si>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</si>
  <si>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</si>
  <si>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</si>
  <si>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</si>
  <si>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</si>
  <si>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</si>
  <si>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</si>
  <si>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</si>
  <si>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</si>
  <si>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</si>
  <si>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</si>
  <si>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</si>
  <si>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</si>
  <si>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</si>
  <si>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</si>
  <si>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</si>
  <si>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</si>
  <si>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</si>
  <si>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</si>
  <si>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</si>
  <si>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</si>
  <si>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</si>
  <si>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</si>
  <si>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</si>
  <si>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</si>
  <si>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</si>
  <si>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</si>
  <si>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</si>
  <si>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</si>
  <si>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</si>
  <si>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</si>
  <si>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</si>
  <si>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</si>
  <si>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</si>
  <si>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</si>
  <si>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</si>
  <si>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</si>
  <si>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</si>
  <si>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</si>
  <si>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</si>
  <si>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</si>
  <si>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</si>
  <si>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</si>
  <si>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</si>
  <si>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</si>
  <si>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</si>
  <si>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</si>
  <si>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</si>
  <si>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</si>
  <si>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</si>
  <si>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</si>
  <si>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</si>
  <si>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</si>
  <si>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</si>
  <si>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</si>
  <si>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</si>
  <si>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</si>
  <si>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</si>
  <si>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</si>
  <si>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</si>
  <si>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</si>
  <si>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</si>
  <si>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</si>
  <si>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</si>
  <si>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</si>
  <si>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</si>
  <si>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</si>
  <si>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</si>
  <si>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</si>
  <si>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</si>
  <si>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</si>
  <si>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</si>
  <si>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</si>
  <si>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</si>
  <si>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</si>
  <si>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</si>
  <si>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</si>
  <si>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</si>
  <si>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</si>
  <si>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</si>
  <si>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</si>
  <si>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</si>
  <si>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</si>
  <si>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</si>
  <si>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</si>
  <si>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</si>
  <si>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</si>
  <si>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</si>
  <si>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</si>
  <si>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</si>
  <si>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</si>
  <si>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</si>
  <si>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</si>
  <si>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</si>
  <si>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</si>
  <si>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</si>
  <si>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</si>
  <si>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</si>
  <si>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</si>
  <si>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</si>
  <si>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</si>
  <si>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</si>
  <si>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</si>
  <si>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</si>
  <si>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</si>
  <si>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</si>
  <si>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</si>
  <si>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</si>
  <si>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</si>
  <si>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</si>
  <si>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</si>
  <si>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</si>
  <si>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</si>
  <si>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</si>
  <si>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</si>
  <si>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</si>
  <si>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</si>
  <si>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</si>
  <si>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</si>
  <si>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</si>
  <si>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</si>
  <si>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</si>
  <si>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</si>
  <si>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</si>
  <si>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</si>
  <si>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</si>
  <si>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</si>
  <si>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</si>
  <si>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</si>
  <si>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</si>
  <si>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</si>
  <si>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</si>
  <si>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</si>
  <si>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</si>
  <si>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</si>
  <si>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</si>
  <si>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</si>
  <si>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</si>
  <si>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</si>
  <si>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</si>
  <si>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</si>
  <si>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</si>
  <si>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</si>
  <si>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</si>
  <si>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</si>
  <si>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</si>
  <si>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</si>
  <si>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</si>
  <si>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</si>
  <si>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</si>
  <si>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</si>
  <si>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</si>
  <si>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</si>
  <si>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</si>
  <si>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</si>
  <si>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</si>
  <si>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</si>
  <si>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</si>
  <si>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</si>
  <si>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</si>
  <si>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</si>
  <si>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</si>
  <si>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</si>
  <si>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</si>
  <si>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</si>
  <si>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</si>
  <si>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</si>
  <si>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</si>
  <si>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</si>
  <si>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</si>
  <si>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</si>
  <si>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</si>
  <si>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</si>
  <si>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</si>
  <si>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</si>
  <si>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</si>
  <si>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</si>
  <si>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</si>
  <si>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</si>
  <si>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</si>
  <si>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</si>
  <si>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</si>
  <si>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</si>
  <si>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</si>
  <si>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</si>
  <si>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</si>
  <si>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</si>
  <si>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</si>
  <si>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</si>
  <si>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</si>
  <si>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</si>
  <si>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</si>
  <si>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</si>
  <si>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</si>
  <si>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</si>
  <si>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</si>
  <si>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</si>
  <si>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</si>
  <si>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</si>
  <si>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</si>
  <si>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</si>
  <si>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</si>
  <si>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</si>
  <si>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</si>
  <si>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</si>
  <si>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</si>
  <si>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</si>
  <si>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</si>
  <si>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</si>
  <si>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</si>
  <si>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</si>
  <si>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</si>
  <si>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</si>
  <si>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</si>
  <si>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</si>
  <si>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</si>
  <si>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</si>
  <si>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</si>
  <si>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</si>
  <si>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</si>
  <si>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</si>
  <si>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</si>
  <si>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</si>
  <si>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</si>
  <si>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</si>
  <si>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</si>
  <si>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</si>
  <si>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</si>
  <si>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</si>
  <si>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</si>
  <si>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</si>
  <si>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</si>
  <si>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</si>
  <si>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</si>
  <si>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</si>
  <si>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</si>
  <si>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</si>
  <si>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</si>
  <si>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</si>
  <si>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</si>
  <si>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</si>
  <si>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</si>
  <si>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</si>
  <si>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</si>
  <si>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</si>
  <si>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</si>
  <si>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</si>
  <si>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</si>
  <si>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</si>
  <si>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</si>
  <si>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</si>
  <si>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</si>
  <si>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</si>
  <si>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</si>
  <si>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</si>
  <si>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</si>
  <si>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</si>
  <si>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</si>
  <si>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</si>
  <si>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</si>
  <si>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</si>
  <si>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</si>
  <si>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</si>
  <si>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</si>
  <si>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</si>
  <si>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</si>
  <si>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</si>
  <si>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</si>
  <si>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</si>
  <si>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</si>
  <si>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</si>
  <si>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</si>
  <si>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</si>
  <si>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</si>
  <si>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</si>
  <si>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</si>
  <si>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</si>
  <si>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</si>
  <si>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</si>
  <si>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</si>
  <si>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</si>
  <si>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</si>
  <si>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</si>
  <si>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</si>
  <si>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</si>
  <si>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</si>
  <si>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</si>
  <si>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</si>
  <si>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</si>
  <si>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</si>
  <si>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</si>
  <si>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</si>
  <si>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</si>
  <si>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</si>
  <si>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</si>
  <si>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</si>
  <si>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</si>
  <si>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</si>
  <si>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</si>
  <si>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</si>
  <si>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</si>
  <si>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</si>
  <si>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</si>
  <si>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</si>
  <si>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</si>
  <si>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</si>
  <si>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</si>
  <si>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</si>
  <si>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</si>
  <si>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</si>
  <si>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</si>
  <si>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</si>
  <si>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</si>
  <si>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</si>
  <si>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</si>
  <si>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</si>
  <si>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</si>
  <si>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</si>
  <si>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</si>
  <si>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</si>
  <si>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</si>
  <si>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</si>
  <si>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</si>
  <si>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</si>
  <si>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</si>
  <si>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</si>
  <si>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</si>
  <si>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</si>
  <si>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</si>
  <si>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</si>
  <si>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</si>
  <si>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</si>
  <si>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</si>
  <si>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</si>
  <si>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</si>
  <si>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</si>
  <si>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</si>
  <si>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</si>
  <si>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</si>
  <si>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</si>
  <si>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</si>
  <si>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</si>
  <si>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</si>
  <si>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</si>
  <si>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</si>
  <si>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</si>
  <si>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</si>
  <si>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</si>
  <si>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</si>
  <si>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</si>
  <si>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</si>
  <si>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</si>
  <si>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</si>
  <si>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</si>
  <si>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</si>
  <si>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</si>
  <si>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</si>
  <si>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</si>
  <si>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</si>
  <si>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</si>
  <si>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</si>
  <si>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</si>
  <si>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</si>
  <si>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</si>
  <si>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</si>
  <si>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</si>
  <si>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</si>
  <si>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</si>
  <si>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</si>
  <si>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</si>
  <si>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</si>
  <si>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</si>
  <si>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</si>
  <si>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</si>
  <si>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</si>
  <si>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</si>
  <si>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</si>
  <si>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</si>
  <si>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</si>
  <si>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</si>
  <si>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</si>
  <si>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</si>
  <si>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</si>
  <si>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</si>
  <si>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</si>
  <si>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</si>
  <si>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</si>
  <si>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</si>
  <si>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</si>
  <si>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</si>
  <si>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</si>
  <si>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</si>
  <si>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</si>
  <si>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</si>
  <si>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</si>
  <si>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</si>
  <si>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</si>
  <si>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</si>
  <si>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</si>
  <si>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</si>
  <si>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</si>
  <si>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</si>
  <si>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</si>
  <si>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</si>
  <si>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</si>
  <si>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</si>
  <si>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</si>
  <si>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</si>
  <si>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</si>
  <si>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</si>
  <si>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</si>
  <si>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</si>
  <si>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</si>
  <si>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</si>
  <si>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</si>
  <si>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</si>
  <si>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</si>
  <si>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</si>
  <si>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</si>
  <si>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</si>
  <si>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</si>
  <si>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</si>
  <si>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</si>
  <si>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</si>
  <si>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</si>
  <si>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</si>
  <si>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</si>
  <si>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</si>
  <si>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</si>
  <si>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</si>
  <si>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</si>
  <si>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</si>
  <si>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</si>
  <si>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</si>
  <si>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</si>
  <si>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</si>
  <si>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</si>
  <si>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</si>
  <si>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</si>
  <si>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</si>
  <si>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</si>
  <si>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</si>
  <si>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</si>
  <si>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</si>
  <si>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</si>
  <si>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</si>
  <si>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</si>
  <si>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</si>
  <si>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</si>
  <si>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</si>
  <si>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</si>
  <si>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</si>
  <si>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</si>
  <si>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</si>
  <si>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</si>
  <si>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</si>
  <si>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</si>
  <si>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</si>
  <si>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</si>
  <si>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</si>
  <si>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</si>
  <si>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</si>
  <si>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</si>
  <si>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</si>
  <si>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</si>
  <si>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</si>
  <si>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</si>
  <si>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</si>
  <si>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</si>
  <si>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</si>
  <si>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</si>
  <si>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</si>
  <si>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</si>
  <si>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</si>
  <si>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</si>
  <si>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</si>
  <si>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</si>
  <si>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</si>
  <si>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</si>
  <si>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</si>
  <si>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</si>
  <si>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</si>
  <si>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</si>
  <si>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</si>
  <si>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</si>
  <si>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</si>
  <si>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</si>
  <si>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</si>
  <si>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</si>
  <si>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</si>
  <si>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</si>
  <si>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</si>
  <si>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</si>
  <si>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</si>
  <si>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</si>
  <si>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</si>
  <si>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</si>
  <si>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</si>
  <si>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</si>
  <si>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</si>
  <si>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</si>
  <si>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</si>
  <si>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</si>
  <si>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</si>
  <si>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</si>
  <si>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</si>
  <si>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</si>
  <si>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</si>
  <si>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</si>
  <si>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</si>
  <si>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</si>
  <si>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</si>
  <si>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</si>
  <si>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</si>
  <si>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</si>
  <si>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</si>
  <si>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</si>
  <si>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</si>
  <si>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</si>
  <si>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</si>
  <si>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</si>
  <si>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</si>
  <si>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</si>
  <si>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</si>
  <si>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</si>
  <si>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</si>
  <si>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</si>
  <si>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</si>
  <si>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</si>
  <si>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</si>
  <si>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</si>
  <si>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</si>
  <si>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</si>
  <si>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</si>
  <si>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</si>
  <si>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</si>
  <si>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</si>
  <si>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</si>
  <si>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</si>
  <si>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</si>
  <si>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</si>
  <si>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</si>
  <si>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</si>
  <si>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</si>
  <si>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</si>
  <si>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</si>
  <si>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</si>
  <si>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</si>
  <si>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</si>
  <si>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</si>
  <si>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</si>
  <si>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</si>
  <si>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</si>
  <si>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</si>
  <si>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</si>
  <si>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</si>
  <si>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</si>
  <si>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</si>
  <si>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</si>
  <si>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</si>
  <si>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</si>
  <si>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</si>
  <si>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</si>
  <si>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</si>
  <si>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</si>
  <si>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</si>
  <si>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</si>
  <si>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</si>
  <si>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</si>
  <si>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</si>
  <si>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</si>
  <si>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</si>
  <si>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</si>
  <si>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</si>
  <si>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</si>
  <si>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</si>
  <si>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</si>
  <si>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</si>
  <si>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</si>
  <si>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</si>
  <si>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</si>
  <si>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</si>
  <si>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</si>
  <si>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</si>
  <si>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</si>
  <si>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</si>
  <si>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</si>
  <si>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</si>
  <si>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</si>
  <si>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</si>
  <si>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</si>
  <si>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</si>
  <si>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</si>
  <si>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</si>
  <si>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</si>
  <si>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</si>
  <si>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</si>
  <si>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</si>
  <si>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</si>
  <si>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</si>
  <si>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</si>
  <si>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</si>
  <si>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</si>
  <si>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</si>
  <si>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</si>
  <si>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</si>
  <si>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</si>
  <si>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</si>
  <si>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</si>
  <si>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</si>
  <si>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</si>
  <si>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</si>
  <si>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</si>
  <si>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</si>
  <si>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</si>
  <si>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</si>
  <si>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</si>
  <si>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</si>
  <si>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</si>
  <si>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</si>
  <si>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</si>
  <si>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</si>
  <si>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</si>
  <si>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</si>
  <si>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</si>
  <si>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</si>
  <si>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</si>
  <si>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</si>
  <si>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</si>
  <si>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</si>
  <si>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</si>
  <si>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</si>
  <si>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</si>
  <si>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</si>
  <si>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</si>
  <si>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</si>
  <si>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</si>
  <si>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</si>
  <si>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</si>
  <si>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</si>
  <si>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</si>
  <si>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</si>
  <si>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</si>
  <si>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</si>
  <si>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</si>
  <si>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</si>
  <si>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</si>
  <si>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</si>
  <si>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</si>
  <si>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</si>
  <si>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</si>
  <si>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</si>
  <si>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</si>
  <si>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</si>
  <si>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</si>
  <si>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</si>
  <si>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</si>
  <si>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</si>
  <si>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</si>
  <si>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</si>
  <si>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</si>
  <si>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</si>
  <si>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</si>
  <si>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</si>
  <si>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</si>
  <si>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</si>
  <si>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</si>
  <si>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</si>
  <si>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</si>
  <si>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</si>
  <si>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</si>
  <si>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</si>
  <si>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</si>
  <si>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</si>
  <si>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</si>
  <si>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</si>
  <si>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</si>
  <si>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</si>
  <si>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</si>
  <si>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</si>
  <si>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</si>
  <si>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</si>
  <si>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</si>
  <si>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</si>
  <si>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</si>
  <si>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</si>
  <si>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</si>
  <si>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</si>
  <si>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</si>
  <si>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</si>
  <si>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</si>
  <si>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</si>
  <si>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</si>
  <si>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</si>
  <si>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</si>
  <si>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</si>
  <si>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</si>
  <si>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</si>
  <si>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</si>
  <si>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</si>
  <si>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</si>
  <si>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</si>
  <si>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</si>
  <si>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</si>
  <si>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</si>
  <si>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</si>
  <si>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</si>
  <si>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</si>
  <si>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</si>
  <si>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</si>
  <si>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</si>
  <si>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</si>
  <si>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</si>
  <si>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</si>
  <si>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</si>
  <si>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</si>
  <si>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</si>
  <si>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</si>
  <si>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</si>
  <si>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</si>
  <si>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</si>
  <si>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</si>
  <si>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</si>
  <si>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</si>
  <si>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</si>
  <si>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</si>
  <si>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</si>
  <si>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</si>
  <si>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</si>
  <si>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</si>
  <si>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</si>
  <si>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</si>
  <si>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</si>
  <si>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</si>
  <si>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</si>
  <si>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</si>
  <si>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</si>
  <si>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</si>
  <si>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</si>
  <si>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</si>
  <si>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</si>
  <si>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</si>
  <si>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</si>
  <si>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</si>
  <si>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</si>
  <si>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</si>
  <si>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</si>
  <si>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</si>
  <si>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</si>
  <si>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</si>
  <si>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</si>
  <si>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</si>
  <si>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</si>
  <si>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</si>
  <si>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</si>
  <si>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</si>
  <si>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</si>
  <si>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</si>
  <si>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</si>
  <si>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</si>
  <si>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</si>
  <si>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</si>
  <si>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</si>
  <si>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</si>
  <si>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</si>
  <si>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</si>
  <si>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</si>
  <si>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</si>
  <si>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</si>
  <si>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</si>
  <si>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</si>
  <si>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</si>
  <si>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</si>
  <si>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</si>
  <si>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</si>
  <si>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</si>
  <si>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</si>
  <si>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</si>
  <si>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</si>
  <si>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</si>
  <si>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</si>
  <si>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</si>
  <si>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</si>
  <si>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</si>
  <si>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</si>
  <si>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</si>
  <si>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</si>
  <si>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</si>
  <si>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</si>
  <si>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</si>
  <si>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</si>
  <si>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</si>
  <si>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</si>
  <si>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</si>
  <si>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</si>
  <si>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</si>
  <si>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</si>
  <si>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</si>
  <si>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</si>
  <si>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</si>
  <si>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</si>
  <si>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</si>
  <si>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</si>
  <si>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</si>
  <si>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</si>
  <si>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</si>
  <si>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</si>
  <si>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</si>
  <si>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</si>
  <si>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</si>
  <si>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</si>
  <si>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</si>
  <si>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</si>
  <si>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</si>
  <si>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</si>
  <si>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</si>
  <si>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</si>
  <si>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</si>
  <si>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</si>
  <si>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</si>
  <si>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</si>
  <si>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</si>
  <si>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</si>
  <si>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</si>
  <si>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</si>
  <si>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</si>
  <si>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</si>
  <si>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</si>
  <si>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</si>
  <si>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</si>
  <si>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</si>
  <si>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</si>
  <si>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</si>
  <si>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</si>
  <si>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</si>
  <si>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</si>
  <si>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</si>
  <si>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</si>
  <si>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</si>
  <si>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</si>
  <si>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</si>
  <si>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</si>
  <si>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</si>
  <si>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</si>
  <si>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</si>
  <si>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</si>
  <si>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</si>
  <si>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</si>
  <si>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</si>
  <si>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</si>
  <si>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</si>
  <si>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</si>
  <si>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</si>
  <si>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</si>
  <si>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</si>
  <si>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</si>
  <si>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</si>
  <si>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</si>
  <si>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</si>
  <si>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</si>
  <si>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</si>
  <si>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</si>
  <si>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</si>
  <si>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</si>
  <si>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</si>
  <si>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</si>
  <si>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</si>
  <si>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</si>
  <si>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</si>
  <si>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</si>
  <si>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</si>
  <si>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</si>
  <si>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</si>
  <si>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</si>
  <si>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</si>
  <si>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</si>
  <si>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</si>
  <si>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</si>
  <si>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</si>
  <si>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</si>
  <si>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</si>
  <si>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</si>
  <si>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</si>
  <si>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</si>
  <si>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</si>
  <si>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</si>
  <si>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</si>
  <si>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</si>
  <si>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</si>
  <si>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</si>
  <si>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</si>
  <si>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</si>
  <si>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</si>
  <si>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</si>
  <si>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</si>
  <si>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</si>
  <si>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</si>
  <si>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</si>
  <si>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</si>
  <si>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</si>
  <si>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</si>
  <si>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</si>
  <si>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</si>
  <si>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</si>
  <si>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</si>
  <si>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</si>
  <si>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</si>
  <si>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</si>
  <si>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</si>
  <si>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</si>
  <si>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</si>
  <si>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</si>
  <si>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</si>
  <si>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</si>
  <si>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</si>
  <si>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</si>
  <si>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</si>
  <si>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</si>
  <si>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</si>
  <si>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</si>
  <si>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</si>
  <si>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</si>
  <si>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</si>
  <si>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</si>
  <si>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</si>
  <si>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</si>
  <si>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</si>
  <si>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</si>
  <si>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</si>
  <si>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</si>
  <si>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</si>
  <si>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</si>
  <si>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</si>
  <si>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</si>
  <si>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</si>
  <si>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</si>
  <si>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</si>
  <si>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</si>
  <si>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</si>
  <si>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</si>
  <si>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</si>
  <si>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</si>
  <si>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</si>
  <si>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</si>
  <si>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</si>
  <si>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</si>
  <si>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</si>
  <si>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</si>
  <si>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</si>
  <si>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</si>
  <si>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</si>
  <si>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</si>
  <si>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</si>
  <si>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</si>
  <si>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</si>
  <si>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</si>
  <si>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</si>
  <si>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</si>
  <si>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</si>
  <si>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</si>
  <si>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</si>
  <si>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</si>
  <si>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</si>
  <si>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</si>
  <si>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</si>
  <si>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</si>
  <si>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</si>
  <si>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</si>
  <si>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</si>
  <si>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</si>
  <si>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</si>
  <si>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</si>
  <si>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</si>
  <si>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</si>
  <si>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</si>
  <si>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</si>
  <si>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</si>
  <si>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</si>
  <si>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</si>
  <si>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</si>
  <si>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</si>
  <si>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</si>
  <si>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</si>
  <si>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</si>
  <si>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</si>
  <si>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</si>
  <si>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</si>
  <si>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</si>
  <si>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</si>
  <si>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</si>
  <si>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</si>
  <si>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</si>
  <si>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</si>
  <si>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</si>
  <si>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</si>
  <si>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</si>
  <si>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</si>
  <si>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</si>
  <si>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</si>
  <si>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</si>
  <si>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</si>
  <si>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</si>
  <si>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</si>
  <si>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</si>
  <si>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</si>
  <si>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</si>
  <si>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</si>
  <si>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</si>
  <si>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</si>
  <si>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</si>
  <si>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</si>
  <si>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</si>
  <si>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</si>
  <si>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</si>
  <si>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</si>
  <si>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</si>
  <si>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</si>
  <si>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</si>
  <si>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</si>
  <si>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</si>
  <si>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</si>
  <si>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</si>
  <si>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</si>
  <si>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</si>
  <si>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</si>
  <si>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</si>
  <si>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</si>
  <si>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</si>
  <si>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</si>
  <si>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</si>
  <si>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</si>
  <si>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</si>
  <si>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</si>
  <si>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</si>
  <si>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</si>
  <si>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</si>
  <si>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</si>
  <si>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</si>
  <si>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</si>
  <si>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</si>
  <si>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</si>
  <si>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</si>
  <si>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</si>
  <si>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</si>
  <si>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</si>
  <si>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</si>
  <si>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</si>
  <si>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</si>
  <si>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</si>
  <si>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</si>
  <si>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</si>
  <si>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</si>
  <si>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</si>
  <si>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</si>
  <si>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</si>
  <si>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</si>
  <si>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</si>
  <si>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</si>
  <si>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</si>
  <si>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</si>
  <si>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</si>
  <si>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</si>
  <si>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</si>
  <si>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</si>
  <si>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</si>
  <si>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</si>
  <si>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</si>
  <si>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</si>
  <si>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</si>
  <si>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</si>
  <si>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</si>
  <si>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</si>
  <si>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</si>
  <si>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</si>
  <si>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</si>
  <si>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</si>
  <si>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</si>
  <si>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</si>
  <si>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</si>
  <si>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</si>
  <si>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</si>
  <si>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</si>
  <si>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</si>
  <si>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</si>
  <si>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</si>
  <si>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</si>
  <si>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</si>
  <si>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</si>
  <si>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</si>
  <si>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</si>
  <si>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</si>
  <si>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</si>
  <si>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</si>
  <si>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</si>
  <si>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</si>
  <si>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</si>
  <si>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</si>
  <si>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</si>
  <si>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</si>
  <si>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</si>
  <si>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</si>
  <si>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</si>
  <si>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</si>
  <si>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</si>
  <si>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</si>
  <si>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</si>
  <si>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</si>
  <si>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</si>
  <si>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</si>
  <si>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</si>
  <si>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</si>
  <si>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</si>
  <si>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</si>
  <si>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</si>
  <si>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</si>
  <si>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</si>
  <si>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</si>
  <si>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</si>
  <si>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</si>
  <si>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</si>
  <si>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</si>
  <si>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</si>
  <si>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</si>
  <si>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</si>
  <si>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</si>
  <si>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</si>
  <si>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</si>
  <si>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</si>
  <si>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</si>
  <si>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</si>
  <si>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</si>
  <si>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</si>
  <si>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</si>
  <si>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</si>
  <si>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</si>
  <si>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</si>
  <si>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</si>
  <si>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</si>
  <si>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</si>
  <si>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</si>
  <si>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</si>
  <si>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</si>
  <si>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</si>
  <si>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</si>
  <si>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</si>
  <si>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</si>
  <si>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</si>
  <si>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</si>
  <si>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</si>
  <si>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</si>
  <si>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</si>
  <si>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</si>
  <si>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</si>
  <si>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</si>
  <si>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</si>
  <si>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</si>
  <si>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</si>
  <si>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</si>
  <si>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</si>
  <si>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</si>
  <si>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</si>
  <si>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</si>
  <si>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</si>
  <si>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</si>
  <si>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</si>
  <si>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</si>
  <si>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</si>
  <si>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</si>
  <si>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</si>
  <si>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</si>
  <si>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</si>
  <si>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</si>
  <si>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</si>
  <si>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</si>
  <si>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</si>
  <si>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</si>
  <si>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</si>
  <si>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</si>
  <si>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</si>
  <si>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</si>
  <si>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</si>
  <si>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</si>
  <si>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</si>
  <si>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</si>
  <si>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</si>
  <si>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</si>
  <si>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</si>
  <si>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</si>
  <si>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</si>
  <si>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</si>
  <si>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</si>
  <si>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</si>
  <si>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</si>
  <si>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</si>
  <si>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</si>
  <si>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</si>
  <si>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</si>
  <si>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</si>
  <si>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</si>
  <si>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</si>
  <si>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</si>
  <si>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</si>
  <si>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</si>
  <si>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</si>
  <si>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</si>
  <si>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</si>
  <si>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</si>
  <si>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</si>
  <si>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</si>
  <si>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</si>
  <si>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</si>
  <si>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</si>
  <si>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</si>
  <si>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</si>
  <si>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</si>
  <si>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</si>
  <si>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</si>
  <si>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</si>
  <si>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</si>
  <si>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</si>
  <si>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</si>
  <si>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</si>
  <si>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</si>
  <si>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</si>
  <si>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</si>
  <si>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</si>
  <si>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</si>
  <si>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</si>
  <si>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</si>
  <si>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</si>
  <si>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</si>
  <si>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</si>
  <si>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</si>
  <si>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</si>
  <si>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</si>
  <si>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</si>
  <si>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</si>
  <si>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</si>
  <si>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</si>
  <si>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</si>
  <si>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</si>
  <si>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</si>
  <si>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</si>
  <si>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</si>
  <si>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</si>
  <si>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</si>
  <si>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</si>
  <si>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</si>
  <si>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</si>
  <si>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</si>
  <si>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</si>
  <si>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</si>
  <si>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</si>
  <si>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</si>
  <si>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</si>
  <si>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</si>
  <si>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</si>
  <si>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</si>
  <si>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</si>
  <si>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</si>
  <si>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</si>
  <si>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</si>
  <si>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</si>
  <si>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</si>
  <si>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</si>
  <si>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</si>
  <si>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</si>
  <si>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</si>
  <si>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</si>
  <si>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</si>
  <si>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</si>
  <si>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</si>
  <si>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</si>
  <si>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</si>
  <si>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</si>
  <si>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</si>
  <si>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</si>
  <si>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</si>
  <si>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</si>
  <si>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</si>
  <si>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</si>
  <si>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</si>
  <si>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</si>
  <si>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</si>
  <si>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</si>
  <si>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</si>
  <si>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</si>
  <si>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</si>
  <si>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</si>
  <si>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</si>
  <si>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</si>
  <si>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</si>
  <si>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</si>
  <si>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</si>
  <si>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</si>
  <si>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</si>
  <si>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</si>
  <si>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</si>
  <si>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</si>
  <si>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</si>
  <si>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</si>
  <si>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</si>
  <si>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</si>
  <si>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</si>
  <si>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</si>
  <si>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</si>
  <si>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</si>
  <si>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</si>
  <si>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</si>
  <si>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</si>
  <si>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</si>
  <si>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</si>
  <si>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</si>
  <si>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</si>
  <si>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</si>
  <si>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</si>
  <si>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</si>
  <si>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</si>
  <si>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</si>
  <si>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</si>
  <si>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</si>
  <si>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</si>
  <si>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</si>
  <si>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</si>
  <si>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</si>
  <si>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</si>
  <si>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</si>
  <si>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</si>
  <si>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</si>
  <si>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</si>
  <si>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</si>
  <si>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</si>
  <si>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</si>
  <si>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</si>
  <si>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</si>
  <si>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</si>
  <si>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</si>
  <si>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</si>
  <si>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</si>
  <si>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</si>
  <si>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</si>
  <si>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</si>
  <si>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</si>
  <si>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</si>
  <si>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</si>
  <si>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</si>
  <si>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</si>
  <si>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</si>
  <si>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</si>
  <si>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</si>
  <si>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</si>
  <si>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</si>
  <si>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</si>
  <si>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</si>
  <si>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</si>
  <si>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</si>
  <si>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</si>
  <si>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</si>
  <si>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</si>
  <si>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</si>
  <si>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</si>
  <si>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</si>
  <si>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</si>
  <si>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</si>
  <si>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</si>
  <si>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</si>
  <si>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</si>
  <si>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</si>
  <si>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</si>
  <si>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</si>
  <si>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</si>
  <si>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</si>
  <si>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</si>
  <si>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</si>
  <si>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</si>
  <si>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</si>
  <si>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</si>
  <si>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</si>
  <si>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</si>
  <si>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</si>
  <si>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</si>
  <si>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</si>
  <si>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</si>
  <si>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</si>
  <si>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</si>
  <si>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</si>
  <si>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</si>
  <si>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</si>
  <si>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</si>
  <si>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</si>
  <si>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</si>
  <si>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</si>
  <si>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</si>
  <si>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</si>
  <si>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</si>
  <si>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</si>
  <si>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</si>
  <si>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</si>
  <si>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</si>
  <si>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</si>
  <si>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</si>
  <si>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</si>
  <si>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</si>
  <si>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</si>
  <si>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</si>
  <si>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</si>
  <si>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</si>
  <si>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</si>
  <si>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</si>
  <si>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</si>
  <si>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</si>
  <si>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</si>
  <si>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</si>
  <si>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</si>
  <si>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</si>
  <si>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</si>
  <si>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</si>
  <si>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</si>
  <si>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</si>
  <si>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</si>
  <si>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</si>
  <si>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</si>
  <si>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</si>
  <si>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</si>
  <si>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</si>
  <si>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</si>
  <si>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</si>
  <si>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</si>
  <si>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</si>
  <si>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</si>
  <si>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</si>
  <si>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</si>
  <si>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</si>
  <si>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</si>
  <si>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</si>
  <si>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</si>
  <si>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</si>
  <si>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</si>
  <si>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</si>
  <si>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</si>
  <si>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</si>
  <si>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</si>
  <si>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</si>
  <si>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</si>
  <si>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</si>
  <si>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</si>
  <si>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</si>
  <si>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</si>
  <si>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</si>
  <si>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</si>
  <si>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</si>
  <si>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</si>
  <si>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</si>
  <si>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</si>
  <si>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</si>
  <si>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</si>
  <si>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</si>
  <si>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</si>
  <si>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</si>
  <si>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</si>
  <si>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</si>
  <si>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</si>
  <si>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</si>
  <si>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</si>
  <si>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</si>
  <si>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</si>
  <si>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</si>
  <si>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</si>
  <si>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</si>
  <si>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</si>
  <si>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</si>
  <si>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</si>
  <si>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</si>
  <si>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</si>
  <si>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</si>
  <si>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</si>
  <si>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</si>
  <si>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</si>
  <si>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</si>
  <si>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</si>
  <si>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</si>
  <si>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</si>
  <si>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</si>
  <si>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</si>
  <si>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</si>
  <si>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</si>
  <si>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</si>
  <si>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</si>
  <si>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</si>
  <si>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</si>
  <si>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</si>
  <si>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</si>
  <si>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</si>
  <si>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</si>
  <si>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</si>
  <si>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</si>
  <si>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</si>
  <si>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</si>
  <si>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</si>
  <si>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</si>
  <si>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</si>
  <si>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</si>
  <si>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</si>
  <si>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</si>
  <si>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</si>
  <si>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</si>
  <si>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</si>
  <si>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</si>
  <si>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</si>
  <si>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</si>
  <si>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</si>
  <si>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</si>
  <si>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</si>
  <si>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</si>
  <si>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</si>
  <si>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</si>
  <si>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</si>
  <si>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</si>
  <si>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</si>
  <si>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</si>
  <si>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</si>
  <si>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</si>
  <si>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</si>
  <si>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</si>
  <si>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</si>
  <si>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</si>
  <si>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</si>
  <si>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</si>
  <si>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</si>
  <si>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</si>
  <si>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</si>
  <si>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</si>
  <si>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</si>
  <si>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</si>
  <si>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</si>
  <si>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</si>
  <si>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</si>
  <si>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</si>
  <si>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</si>
  <si>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</si>
  <si>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</si>
  <si>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</si>
  <si>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</si>
  <si>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</si>
  <si>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</si>
  <si>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</si>
  <si>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</si>
  <si>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</si>
  <si>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</si>
  <si>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</si>
  <si>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</si>
  <si>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</si>
  <si>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</si>
  <si>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</si>
  <si>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</si>
  <si>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</si>
  <si>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</si>
  <si>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</si>
  <si>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</si>
  <si>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</si>
  <si>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</si>
  <si>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</si>
  <si>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</si>
  <si>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</si>
  <si>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</si>
  <si>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</si>
  <si>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</si>
  <si>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</si>
  <si>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</si>
  <si>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</si>
  <si>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</si>
  <si>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</si>
  <si>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</si>
  <si>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</si>
  <si>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</si>
  <si>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</si>
  <si>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</si>
  <si>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</si>
  <si>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</si>
  <si>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</si>
  <si>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</si>
  <si>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</si>
  <si>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</si>
  <si>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</si>
  <si>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</si>
  <si>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</si>
  <si>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</si>
  <si>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</si>
  <si>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</si>
  <si>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</si>
  <si>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</si>
  <si>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</si>
  <si>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</si>
  <si>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</si>
  <si>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</si>
  <si>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</si>
  <si>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</si>
  <si>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</si>
  <si>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</si>
  <si>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</si>
  <si>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</si>
  <si>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</si>
  <si>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</si>
  <si>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</si>
  <si>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</si>
  <si>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</si>
  <si>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</si>
  <si>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</si>
  <si>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</si>
  <si>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</si>
  <si>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</si>
  <si>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</si>
  <si>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</si>
  <si>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</si>
  <si>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</si>
  <si>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</si>
  <si>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</si>
  <si>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</si>
  <si>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</si>
  <si>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</si>
  <si>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</si>
  <si>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</si>
  <si>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</si>
  <si>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</si>
  <si>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</si>
  <si>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</si>
  <si>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</si>
  <si>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</si>
  <si>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</si>
  <si>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</si>
  <si>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</si>
  <si>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</si>
  <si>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</si>
  <si>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</si>
  <si>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</si>
  <si>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</si>
  <si>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</si>
  <si>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</si>
  <si>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</si>
  <si>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</si>
  <si>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</si>
  <si>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</si>
  <si>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</si>
  <si>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</si>
  <si>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</si>
  <si>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</si>
  <si>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</si>
  <si>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</si>
  <si>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</si>
  <si>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</si>
  <si>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</si>
  <si>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</si>
  <si>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</si>
  <si>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</si>
  <si>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</si>
  <si>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</si>
  <si>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</si>
  <si>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</si>
  <si>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</si>
  <si>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</si>
  <si>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</si>
  <si>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</si>
  <si>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</si>
  <si>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</si>
  <si>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</si>
  <si>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</si>
  <si>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</si>
  <si>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</si>
  <si>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</si>
  <si>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</si>
  <si>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</si>
  <si>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</si>
  <si>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</si>
  <si>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</si>
  <si>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</si>
  <si>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</si>
  <si>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</si>
  <si>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</si>
  <si>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</si>
  <si>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</si>
  <si>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</si>
  <si>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</si>
  <si>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</si>
  <si>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</si>
  <si>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</si>
  <si>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</si>
  <si>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</si>
  <si>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</si>
  <si>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</si>
  <si>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</si>
  <si>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</si>
  <si>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</si>
  <si>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</si>
  <si>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</si>
  <si>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</si>
  <si>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</si>
  <si>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</si>
  <si>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</si>
  <si>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</si>
  <si>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</si>
  <si>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</si>
  <si>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</si>
  <si>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</si>
  <si>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</si>
  <si>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</si>
  <si>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</si>
  <si>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</si>
  <si>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</si>
  <si>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</si>
  <si>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</si>
  <si>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</si>
  <si>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</si>
  <si>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</si>
  <si>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</si>
  <si>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</si>
  <si>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</si>
  <si>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</si>
  <si>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</si>
  <si>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</si>
  <si>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</si>
  <si>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</si>
  <si>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</si>
  <si>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</si>
  <si>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</si>
  <si>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</si>
  <si>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</si>
  <si>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</si>
  <si>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</si>
  <si>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</si>
  <si>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</si>
  <si>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</si>
  <si>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</si>
  <si>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</si>
  <si>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</si>
  <si>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</si>
  <si>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</si>
  <si>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</si>
  <si>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</si>
  <si>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</si>
  <si>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</si>
  <si>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</si>
  <si>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</si>
  <si>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</si>
  <si>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</si>
  <si>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</si>
  <si>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</si>
  <si>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</si>
  <si>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</si>
  <si>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</si>
  <si>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</si>
  <si>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</si>
  <si>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</si>
  <si>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</si>
  <si>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</si>
  <si>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</si>
  <si>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</si>
  <si>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</si>
  <si>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</si>
  <si>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</si>
  <si>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</si>
  <si>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</si>
  <si>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</si>
  <si>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</si>
  <si>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</si>
  <si>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</si>
  <si>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</si>
  <si>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</si>
  <si>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</si>
  <si>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</si>
  <si>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</si>
  <si>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</si>
  <si>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</si>
  <si>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</si>
  <si>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</si>
  <si>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</si>
  <si>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</si>
  <si>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</si>
  <si>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</si>
  <si>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</si>
  <si>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</si>
  <si>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</si>
  <si>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</si>
  <si>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</si>
  <si>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</si>
  <si>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</si>
  <si>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</si>
  <si>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</si>
  <si>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</si>
  <si>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</si>
  <si>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</si>
  <si>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</si>
  <si>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</si>
  <si>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</si>
  <si>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</si>
  <si>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</si>
  <si>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</si>
  <si>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</si>
  <si>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</si>
  <si>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</si>
  <si>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</si>
  <si>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</si>
  <si>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</si>
  <si>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</si>
  <si>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</si>
  <si>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</si>
  <si>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</si>
  <si>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</si>
  <si>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</si>
  <si>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</si>
  <si>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</si>
  <si>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</si>
  <si>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</si>
  <si>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</si>
  <si>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</si>
  <si>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</si>
  <si>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</si>
  <si>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</si>
  <si>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</si>
  <si>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</si>
  <si>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</si>
  <si>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</si>
  <si>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</si>
  <si>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</si>
  <si>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</si>
  <si>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</si>
  <si>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</si>
  <si>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</si>
  <si>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</si>
  <si>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</si>
  <si>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</si>
  <si>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</si>
  <si>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</si>
  <si>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</si>
  <si>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</si>
  <si>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</si>
  <si>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</si>
  <si>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</si>
  <si>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</si>
  <si>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</si>
  <si>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</si>
  <si>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</si>
  <si>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</si>
  <si>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</si>
  <si>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</si>
  <si>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</si>
  <si>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</si>
  <si>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</si>
  <si>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</si>
  <si>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</si>
  <si>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</si>
  <si>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</si>
  <si>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</si>
  <si>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</si>
  <si>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</si>
  <si>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</si>
  <si>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</si>
  <si>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</si>
  <si>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</si>
  <si>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</si>
  <si>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</si>
  <si>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</si>
  <si>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</si>
  <si>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</si>
  <si>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</si>
  <si>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</si>
  <si>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</si>
  <si>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</si>
  <si>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</si>
  <si>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</si>
  <si>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</si>
  <si>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</si>
  <si>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</si>
  <si>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</si>
  <si>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</si>
  <si>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</si>
  <si>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</si>
  <si>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</si>
  <si>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</si>
  <si>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</si>
  <si>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</si>
  <si>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</si>
  <si>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</si>
  <si>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</si>
  <si>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</si>
  <si>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</si>
  <si>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</si>
  <si>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</si>
  <si>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</si>
  <si>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</si>
  <si>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</si>
  <si>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</si>
  <si>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</si>
  <si>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</si>
  <si>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</si>
  <si>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</si>
  <si>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</si>
  <si>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</si>
  <si>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</si>
  <si>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</si>
  <si>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</si>
  <si>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</si>
  <si>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</si>
  <si>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</si>
  <si>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</si>
  <si>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</si>
  <si>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</si>
  <si>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</si>
  <si>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</si>
  <si>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</si>
  <si>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</si>
  <si>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</si>
  <si>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</si>
  <si>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</si>
  <si>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</si>
  <si>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</si>
  <si>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</si>
  <si>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</si>
  <si>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</si>
  <si>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</si>
  <si>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</si>
  <si>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</si>
  <si>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</si>
  <si>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</si>
  <si>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</si>
  <si>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</si>
  <si>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</si>
  <si>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</si>
  <si>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</si>
  <si>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</si>
  <si>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</si>
  <si>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</si>
  <si>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</si>
  <si>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</si>
  <si>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</si>
  <si>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</si>
  <si>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</si>
  <si>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</si>
  <si>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</si>
  <si>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</si>
  <si>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</si>
  <si>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</si>
  <si>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</si>
  <si>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</si>
  <si>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</si>
  <si>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</si>
  <si>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</si>
  <si>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</si>
  <si>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</si>
  <si>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</si>
  <si>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</si>
  <si>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</si>
  <si>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</si>
  <si>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</si>
  <si>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</si>
  <si>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</si>
  <si>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</si>
  <si>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</si>
  <si>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</si>
  <si>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</si>
  <si>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</si>
  <si>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</si>
  <si>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</si>
  <si>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</si>
  <si>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</si>
  <si>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</si>
  <si>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</si>
  <si>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</si>
  <si>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</si>
  <si>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</si>
  <si>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</si>
  <si>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</si>
  <si>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</si>
  <si>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</si>
  <si>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</si>
  <si>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</si>
  <si>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</si>
  <si>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</si>
  <si>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</si>
  <si>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</si>
  <si>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</si>
  <si>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</si>
  <si>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</si>
  <si>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</si>
  <si>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</si>
  <si>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</si>
  <si>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</si>
  <si>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</si>
  <si>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</si>
  <si>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</si>
  <si>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</si>
  <si>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</si>
  <si>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</si>
  <si>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</si>
  <si>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</si>
  <si>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</si>
  <si>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</si>
  <si>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</si>
  <si>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</si>
  <si>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</si>
  <si>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</si>
  <si>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</si>
  <si>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</si>
  <si>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</si>
  <si>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</si>
  <si>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</si>
  <si>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</si>
  <si>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</si>
  <si>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</si>
  <si>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</si>
  <si>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</si>
  <si>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</si>
  <si>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</si>
  <si>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</si>
  <si>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</si>
  <si>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</si>
  <si>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</si>
  <si>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</si>
  <si>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</si>
  <si>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</si>
  <si>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</si>
  <si>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</si>
  <si>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</si>
  <si>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</si>
  <si>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</si>
  <si>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</si>
  <si>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</si>
  <si>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</si>
  <si>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</si>
  <si>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</si>
  <si>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</si>
  <si>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</si>
  <si>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</si>
  <si>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</si>
  <si>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</si>
  <si>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</si>
  <si>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</si>
  <si>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</si>
  <si>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</si>
  <si>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</si>
  <si>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</si>
  <si>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</si>
  <si>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</si>
  <si>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</si>
  <si>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</si>
  <si>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</si>
  <si>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</si>
  <si>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</si>
  <si>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</si>
  <si>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</si>
  <si>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</si>
  <si>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</si>
  <si>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</si>
  <si>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</si>
  <si>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</si>
  <si>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</si>
  <si>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</si>
  <si>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</si>
  <si>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</si>
  <si>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</si>
  <si>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</si>
  <si>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</si>
  <si>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</si>
  <si>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</si>
  <si>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</si>
  <si>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</si>
  <si>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</si>
  <si>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</si>
  <si>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</si>
  <si>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</si>
  <si>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</si>
  <si>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</si>
  <si>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</si>
  <si>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</si>
  <si>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</si>
  <si>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</si>
  <si>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</si>
  <si>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</si>
  <si>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</si>
  <si>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</si>
  <si>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</si>
  <si>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</si>
  <si>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</si>
  <si>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</si>
  <si>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</si>
  <si>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</si>
  <si>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</si>
  <si>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</si>
  <si>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</si>
  <si>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</si>
  <si>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</si>
  <si>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</si>
  <si>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</si>
  <si>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</si>
  <si>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</si>
  <si>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</si>
  <si>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</si>
  <si>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</si>
  <si>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</si>
  <si>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</si>
  <si>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</si>
  <si>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</si>
  <si>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</si>
  <si>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</si>
  <si>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</si>
  <si>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</si>
  <si>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</si>
  <si>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</si>
  <si>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</si>
  <si>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</si>
  <si>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</si>
  <si>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</si>
  <si>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</si>
  <si>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</si>
  <si>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</si>
  <si>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</si>
  <si>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</si>
  <si>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</si>
  <si>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</si>
  <si>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</si>
  <si>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</si>
  <si>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</si>
  <si>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</si>
  <si>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</si>
  <si>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</si>
  <si>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</si>
  <si>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</si>
  <si>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</si>
  <si>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</si>
  <si>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</si>
  <si>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</si>
  <si>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</si>
  <si>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</si>
  <si>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</si>
  <si>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</si>
  <si>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</si>
  <si>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</si>
  <si>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</si>
  <si>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</si>
  <si>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</si>
  <si>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</si>
  <si>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</si>
  <si>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</si>
  <si>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</si>
  <si>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</si>
  <si>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</si>
  <si>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</si>
  <si>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</si>
  <si>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</si>
  <si>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</si>
  <si>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</si>
  <si>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</si>
  <si>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</si>
  <si>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</si>
  <si>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</si>
  <si>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</si>
  <si>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</si>
  <si>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</si>
  <si>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</si>
  <si>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</si>
  <si>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</si>
  <si>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</si>
  <si>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</si>
  <si>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</si>
  <si>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</si>
  <si>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</si>
  <si>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</si>
  <si>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</si>
  <si>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</si>
  <si>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</si>
  <si>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</si>
  <si>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</si>
  <si>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</si>
  <si>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</si>
  <si>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</si>
  <si>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</si>
  <si>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</si>
  <si>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</si>
  <si>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</si>
  <si>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</si>
  <si>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</si>
  <si>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</si>
  <si>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</si>
  <si>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</si>
  <si>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</si>
  <si>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</si>
  <si>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</si>
  <si>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</si>
  <si>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</si>
  <si>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</si>
  <si>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</si>
  <si>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</si>
  <si>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</si>
  <si>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</si>
  <si>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</si>
  <si>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</si>
  <si>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</si>
  <si>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</si>
  <si>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</si>
  <si>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</si>
  <si>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</si>
  <si>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</si>
  <si>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</si>
  <si>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</si>
  <si>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</si>
  <si>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</si>
  <si>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</si>
  <si>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</si>
  <si>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</si>
  <si>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</si>
  <si>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</si>
  <si>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</si>
  <si>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</si>
  <si>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</si>
  <si>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</si>
  <si>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</si>
  <si>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</si>
  <si>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</si>
  <si>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</si>
  <si>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</si>
  <si>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</si>
  <si>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</si>
  <si>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</si>
  <si>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</si>
  <si>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</si>
  <si>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</si>
  <si>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</si>
  <si>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</si>
  <si>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</si>
  <si>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</si>
  <si>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</si>
  <si>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</si>
  <si>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</si>
  <si>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</si>
  <si>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</si>
  <si>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</si>
  <si>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</si>
  <si>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</si>
  <si>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</si>
  <si>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</si>
  <si>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</si>
  <si>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</si>
  <si>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</si>
  <si>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</si>
  <si>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</si>
  <si>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</si>
  <si>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</si>
  <si>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</si>
  <si>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</si>
  <si>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</si>
  <si>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</si>
  <si>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</si>
  <si>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</si>
  <si>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</si>
  <si>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</si>
  <si>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</si>
  <si>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</si>
  <si>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</si>
  <si>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</si>
  <si>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</si>
  <si>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</si>
  <si>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</si>
  <si>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</si>
  <si>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</si>
  <si>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</si>
  <si>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</si>
  <si>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</si>
  <si>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</si>
  <si>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</si>
  <si>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</si>
  <si>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</si>
  <si>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</si>
  <si>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</si>
  <si>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</si>
  <si>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</si>
  <si>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</si>
  <si>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</si>
  <si>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</si>
  <si>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</si>
  <si>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</si>
  <si>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</si>
  <si>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</si>
  <si>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</si>
  <si>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</si>
  <si>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</si>
  <si>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</si>
  <si>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</si>
  <si>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</si>
  <si>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</si>
  <si>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</si>
  <si>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</si>
  <si>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</si>
  <si>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</si>
  <si>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</si>
  <si>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</si>
  <si>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</si>
  <si>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</si>
  <si>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</si>
  <si>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</si>
  <si>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</si>
  <si>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</si>
  <si>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</si>
  <si>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</si>
  <si>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</si>
  <si>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</si>
  <si>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</si>
  <si>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</si>
  <si>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</si>
  <si>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</si>
  <si>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</si>
  <si>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</si>
  <si>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</si>
  <si>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</si>
  <si>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</si>
  <si>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</si>
  <si>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</si>
  <si>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</si>
  <si>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</si>
  <si>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</si>
  <si>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</si>
  <si>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</si>
  <si>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</si>
  <si>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</si>
  <si>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</si>
  <si>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</si>
  <si>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</si>
  <si>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</si>
  <si>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</si>
  <si>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</si>
  <si>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</si>
  <si>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</si>
  <si>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</si>
  <si>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</si>
  <si>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</si>
  <si>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</si>
  <si>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</si>
  <si>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</si>
  <si>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</si>
  <si>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</si>
  <si>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</si>
  <si>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</si>
  <si>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</si>
  <si>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</si>
  <si>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</si>
  <si>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</si>
  <si>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</si>
  <si>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</si>
  <si>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</si>
  <si>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</si>
  <si>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</si>
  <si>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</si>
  <si>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</si>
  <si>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</si>
  <si>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</si>
  <si>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</si>
  <si>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</si>
  <si>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</si>
  <si>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</si>
  <si>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</si>
  <si>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</si>
  <si>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</si>
  <si>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</si>
  <si>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</si>
  <si>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</si>
  <si>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</si>
  <si>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</si>
  <si>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</si>
  <si>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</si>
  <si>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</si>
  <si>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</si>
  <si>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</si>
  <si>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</si>
  <si>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</si>
  <si>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</si>
  <si>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</si>
  <si>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</si>
  <si>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</si>
  <si>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</si>
  <si>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</si>
  <si>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</si>
  <si>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</si>
  <si>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</si>
  <si>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</si>
  <si>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</si>
  <si>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</si>
  <si>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</si>
  <si>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</si>
  <si>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</si>
  <si>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</si>
  <si>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</si>
  <si>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</si>
  <si>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</si>
  <si>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</si>
  <si>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</si>
  <si>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</si>
  <si>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</si>
  <si>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</si>
  <si>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</si>
  <si>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</si>
  <si>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</si>
  <si>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</si>
  <si>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</si>
  <si>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</si>
  <si>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</si>
  <si>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</si>
  <si>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</si>
  <si>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</si>
  <si>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</si>
  <si>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</si>
  <si>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</si>
  <si>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</si>
  <si>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</si>
  <si>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</si>
  <si>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</si>
  <si>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</si>
  <si>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</si>
  <si>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</si>
  <si>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</si>
  <si>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</si>
  <si>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</si>
  <si>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</si>
  <si>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</si>
  <si>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</si>
  <si>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</si>
  <si>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</si>
  <si>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</si>
  <si>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</si>
  <si>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</si>
  <si>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</si>
  <si>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</si>
  <si>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</si>
  <si>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</si>
  <si>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</si>
  <si>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</si>
  <si>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</si>
  <si>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</si>
  <si>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</si>
  <si>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</si>
  <si>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</si>
  <si>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</si>
  <si>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</si>
  <si>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</si>
  <si>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</si>
  <si>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</si>
  <si>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</si>
  <si>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</si>
  <si>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</si>
  <si>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</si>
  <si>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</si>
  <si>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</si>
  <si>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</si>
  <si>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</si>
  <si>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</si>
  <si>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</si>
  <si>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</si>
  <si>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</si>
  <si>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</si>
  <si>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</si>
  <si>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</si>
  <si>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</si>
  <si>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</si>
  <si>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</si>
  <si>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</si>
  <si>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</si>
  <si>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</si>
  <si>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</si>
  <si>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</si>
  <si>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</si>
  <si>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</si>
  <si>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</si>
  <si>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</si>
  <si>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</si>
  <si>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</si>
  <si>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</si>
  <si>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</si>
  <si>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</si>
  <si>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</si>
  <si>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</si>
  <si>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</si>
  <si>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</si>
  <si>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</si>
  <si>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</si>
  <si>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</si>
  <si>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</si>
  <si>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</si>
  <si>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</si>
  <si>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</si>
  <si>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</si>
  <si>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</si>
  <si>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</si>
  <si>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</si>
  <si>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</si>
  <si>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</si>
  <si>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</si>
  <si>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</si>
  <si>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</si>
  <si>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</si>
  <si>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</si>
  <si>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</si>
  <si>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</si>
  <si>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</si>
  <si>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</si>
  <si>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</si>
  <si>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</si>
  <si>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</si>
  <si>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</si>
  <si>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</si>
  <si>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</si>
  <si>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</si>
  <si>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</si>
  <si>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</si>
  <si>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</si>
  <si>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</si>
  <si>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</si>
  <si>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</si>
  <si>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</si>
  <si>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</si>
  <si>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</si>
  <si>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</si>
  <si>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</si>
  <si>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</si>
  <si>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</si>
  <si>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</si>
  <si>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</si>
  <si>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</si>
  <si>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</si>
  <si>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</si>
  <si>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</si>
  <si>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</si>
  <si>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</si>
  <si>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</si>
  <si>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</si>
  <si>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</si>
  <si>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</si>
  <si>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</si>
  <si>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</si>
  <si>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</si>
  <si>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</si>
  <si>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</si>
  <si>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</si>
  <si>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</si>
  <si>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</si>
  <si>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</si>
  <si>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</si>
  <si>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</si>
  <si>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</si>
  <si>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</si>
  <si>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</si>
  <si>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</si>
  <si>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</si>
  <si>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</si>
  <si>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</si>
  <si>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</si>
  <si>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</si>
  <si>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</si>
  <si>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</si>
  <si>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</si>
  <si>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</si>
  <si>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</si>
  <si>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</si>
  <si>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</si>
  <si>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</si>
  <si>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</si>
  <si>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</si>
  <si>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</si>
  <si>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</si>
  <si>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</si>
  <si>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</si>
  <si>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</si>
  <si>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</si>
  <si>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</si>
  <si>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</si>
  <si>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</si>
  <si>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</si>
  <si>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</si>
  <si>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</si>
  <si>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</si>
  <si>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</si>
  <si>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</si>
  <si>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</si>
  <si>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</si>
  <si>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</si>
  <si>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</si>
  <si>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</si>
  <si>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</si>
  <si>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</si>
  <si>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</si>
  <si>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</si>
  <si>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</si>
  <si>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</si>
  <si>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</si>
  <si>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</si>
  <si>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</si>
  <si>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</si>
  <si>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</si>
  <si>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</si>
  <si>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</si>
  <si>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</si>
  <si>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</si>
  <si>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</si>
  <si>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</si>
  <si>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</si>
  <si>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</si>
  <si>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</si>
  <si>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</si>
  <si>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</si>
  <si>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</si>
  <si>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</si>
  <si>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</si>
  <si>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</si>
  <si>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</si>
  <si>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</si>
  <si>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</si>
  <si>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</si>
  <si>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</si>
  <si>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</si>
  <si>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</si>
  <si>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</si>
  <si>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</si>
  <si>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</si>
  <si>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</si>
  <si>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</si>
  <si>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</si>
  <si>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</si>
  <si>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</si>
  <si>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</si>
  <si>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</si>
  <si>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</si>
  <si>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</si>
  <si>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</si>
  <si>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</si>
  <si>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</si>
  <si>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</si>
  <si>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</si>
  <si>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</si>
  <si>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</si>
  <si>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</si>
  <si>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</si>
  <si>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</si>
  <si>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</si>
  <si>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</si>
  <si>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</si>
  <si>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</si>
  <si>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</si>
  <si>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</si>
  <si>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</si>
  <si>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</si>
  <si>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</si>
  <si>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</si>
  <si>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</si>
  <si>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</si>
  <si>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</si>
  <si>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</si>
  <si>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</si>
  <si>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</si>
  <si>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</si>
  <si>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</si>
  <si>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</si>
  <si>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</si>
  <si>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</si>
  <si>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</si>
  <si>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</si>
  <si>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</si>
  <si>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</si>
  <si>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</si>
  <si>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</si>
  <si>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</si>
  <si>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</si>
  <si>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</si>
  <si>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</si>
  <si>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</si>
  <si>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</si>
  <si>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</si>
  <si>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</si>
  <si>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</si>
  <si>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</si>
  <si>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</si>
  <si>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</si>
  <si>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</si>
  <si>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</si>
  <si>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</si>
  <si>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</si>
  <si>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</si>
  <si>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</si>
  <si>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</si>
  <si>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</si>
  <si>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</si>
  <si>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</si>
  <si>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</si>
  <si>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</si>
  <si>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</si>
  <si>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</si>
  <si>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</si>
  <si>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</si>
  <si>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</si>
  <si>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</si>
  <si>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</si>
  <si>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</si>
  <si>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</si>
  <si>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</si>
  <si>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</si>
  <si>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</si>
  <si>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</si>
  <si>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</si>
  <si>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</si>
  <si>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</si>
  <si>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</si>
  <si>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</si>
  <si>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</si>
  <si>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</si>
  <si>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</si>
  <si>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</si>
  <si>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</si>
  <si>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</si>
  <si>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</si>
  <si>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</si>
  <si>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</si>
  <si>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</si>
  <si>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</si>
  <si>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</si>
  <si>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</si>
  <si>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</si>
  <si>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</si>
  <si>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</si>
  <si>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</si>
  <si>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</si>
  <si>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</si>
  <si>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</si>
  <si>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</si>
  <si>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</si>
  <si>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</si>
  <si>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</si>
  <si>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</si>
  <si>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</si>
  <si>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</si>
  <si>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</si>
  <si>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</si>
  <si>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</si>
  <si>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</si>
  <si>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</si>
  <si>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</si>
  <si>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</si>
  <si>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</si>
  <si>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</si>
  <si>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</si>
  <si>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</si>
  <si>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</si>
  <si>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</si>
  <si>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</si>
  <si>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</si>
  <si>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</si>
  <si>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</si>
  <si>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</si>
  <si>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</si>
  <si>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</si>
  <si>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</si>
  <si>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</si>
  <si>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</si>
  <si>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</si>
  <si>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</si>
  <si>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</si>
  <si>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</si>
  <si>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</si>
  <si>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</si>
  <si>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</si>
  <si>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</si>
  <si>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</si>
  <si>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</si>
  <si>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</si>
  <si>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</si>
  <si>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</si>
  <si>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</si>
  <si>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</si>
  <si>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</si>
  <si>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</si>
  <si>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</si>
  <si>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</si>
  <si>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</si>
  <si>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</si>
  <si>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</si>
  <si>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</si>
  <si>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</si>
  <si>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</si>
  <si>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</si>
  <si>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</si>
  <si>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</si>
  <si>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</si>
  <si>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</si>
  <si>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</si>
  <si>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</si>
  <si>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</si>
  <si>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</si>
  <si>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</si>
  <si>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</si>
  <si>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</si>
  <si>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</si>
  <si>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</si>
  <si>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</si>
  <si>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</si>
  <si>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</si>
  <si>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</si>
  <si>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</si>
  <si>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</si>
  <si>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</si>
  <si>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</si>
  <si>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</si>
  <si>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</si>
  <si>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</si>
  <si>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</si>
  <si>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</si>
  <si>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</si>
  <si>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</si>
  <si>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</si>
  <si>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</si>
  <si>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</si>
  <si>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</si>
  <si>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</si>
  <si>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</si>
  <si>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</si>
  <si>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</si>
  <si>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</si>
  <si>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</si>
  <si>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</si>
  <si>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</si>
  <si>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</si>
  <si>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</si>
  <si>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</si>
  <si>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</si>
  <si>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</si>
  <si>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</si>
  <si>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</si>
  <si>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</si>
  <si>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</si>
  <si>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</si>
  <si>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</si>
  <si>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</si>
  <si>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</si>
  <si>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</si>
  <si>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</si>
  <si>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</si>
  <si>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</si>
  <si>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</si>
  <si>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</si>
  <si>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</si>
  <si>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</si>
  <si>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</si>
  <si>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</si>
  <si>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</si>
  <si>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</si>
  <si>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</si>
  <si>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</si>
  <si>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</si>
  <si>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</si>
  <si>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</si>
  <si>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</si>
  <si>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</si>
  <si>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</si>
  <si>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</si>
  <si>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</si>
  <si>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</si>
  <si>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</si>
  <si>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</si>
  <si>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</si>
  <si>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</si>
  <si>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</si>
  <si>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</si>
  <si>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</si>
  <si>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</si>
  <si>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</si>
  <si>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</si>
  <si>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</si>
  <si>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</si>
  <si>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</si>
  <si>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</si>
  <si>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</si>
  <si>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</si>
  <si>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</si>
  <si>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</si>
  <si>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</si>
  <si>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</si>
  <si>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</si>
  <si>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</si>
  <si>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</si>
  <si>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</si>
  <si>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</si>
  <si>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</si>
  <si>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</si>
  <si>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</si>
  <si>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</si>
  <si>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</si>
  <si>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</si>
  <si>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</si>
  <si>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</si>
  <si>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</si>
  <si>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</si>
  <si>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</si>
  <si>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</si>
  <si>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</si>
  <si>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</si>
  <si>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</si>
  <si>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</si>
  <si>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</si>
  <si>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</si>
  <si>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</si>
  <si>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</si>
  <si>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</si>
  <si>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</si>
  <si>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</si>
  <si>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</si>
  <si>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</si>
  <si>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</si>
  <si>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</si>
  <si>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</si>
  <si>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</si>
  <si>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</si>
  <si>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</si>
  <si>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</si>
  <si>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</si>
  <si>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</si>
  <si>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</si>
  <si>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</si>
  <si>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</si>
  <si>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</si>
  <si>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</si>
  <si>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</si>
  <si>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</si>
  <si>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</si>
  <si>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</si>
  <si>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</si>
  <si>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</si>
  <si>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</si>
  <si>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</si>
  <si>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</si>
  <si>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</si>
  <si>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</si>
  <si>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</si>
  <si>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</si>
  <si>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</si>
  <si>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</si>
  <si>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</si>
  <si>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</si>
  <si>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</si>
  <si>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</si>
  <si>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</si>
  <si>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</si>
  <si>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</si>
  <si>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</si>
  <si>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</si>
  <si>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</si>
  <si>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</si>
  <si>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</si>
  <si>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</si>
  <si>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</si>
  <si>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</si>
  <si>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</si>
  <si>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</si>
  <si>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</si>
  <si>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</si>
  <si>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</si>
  <si>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</si>
  <si>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</si>
  <si>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</si>
  <si>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</si>
  <si>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</si>
  <si>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</si>
  <si>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</si>
  <si>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</si>
  <si>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</si>
  <si>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</si>
  <si>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</si>
  <si>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</si>
  <si>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</si>
  <si>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</si>
  <si>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</si>
  <si>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</si>
  <si>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</si>
  <si>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</si>
  <si>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</si>
  <si>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</si>
  <si>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</si>
  <si>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</si>
  <si>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</si>
  <si>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</si>
  <si>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</si>
  <si>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</si>
  <si>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</si>
  <si>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</si>
  <si>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</si>
  <si>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</si>
  <si>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</si>
  <si>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</si>
  <si>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</si>
  <si>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</si>
  <si>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</si>
  <si>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</si>
  <si>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</si>
  <si>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</si>
  <si>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</si>
  <si>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</si>
  <si>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</si>
  <si>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</si>
  <si>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</si>
  <si>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</si>
  <si>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</si>
  <si>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</si>
  <si>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</si>
  <si>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</si>
  <si>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</si>
  <si>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</si>
  <si>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</si>
  <si>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</si>
  <si>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</si>
  <si>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</si>
  <si>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</si>
  <si>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</si>
  <si>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</si>
  <si>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</si>
  <si>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</si>
  <si>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</si>
  <si>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</si>
  <si>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</si>
  <si>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</si>
  <si>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</si>
  <si>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</si>
  <si>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</si>
  <si>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</si>
  <si>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</si>
  <si>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</si>
  <si>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</si>
  <si>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</si>
  <si>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</si>
  <si>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</si>
  <si>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</si>
  <si>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</si>
  <si>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</si>
  <si>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</si>
  <si>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</si>
  <si>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</si>
  <si>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</si>
  <si>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</si>
  <si>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</si>
  <si>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</si>
  <si>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</si>
  <si>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</si>
  <si>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</si>
  <si>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</si>
  <si>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</si>
  <si>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</si>
  <si>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</si>
  <si>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</si>
  <si>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</si>
  <si>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</si>
  <si>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</si>
  <si>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</si>
  <si>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</si>
  <si>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</si>
  <si>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</si>
  <si>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</si>
  <si>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</si>
  <si>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</si>
  <si>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</si>
  <si>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</si>
  <si>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</si>
  <si>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</si>
  <si>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</si>
  <si>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</si>
  <si>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</si>
  <si>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</si>
  <si>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</si>
  <si>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</si>
  <si>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</si>
  <si>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</si>
  <si>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</si>
  <si>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</si>
  <si>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</si>
  <si>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</si>
  <si>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</si>
  <si>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</si>
  <si>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</si>
  <si>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</si>
  <si>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</si>
  <si>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</si>
  <si>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</si>
  <si>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</si>
  <si>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</si>
  <si>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</si>
  <si>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</si>
  <si>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</si>
  <si>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</si>
  <si>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</si>
  <si>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</si>
  <si>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</si>
  <si>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</si>
  <si>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</si>
  <si>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</si>
  <si>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</si>
  <si>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</si>
  <si>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</si>
  <si>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</si>
  <si>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</si>
  <si>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</si>
  <si>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</si>
  <si>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</si>
  <si>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</si>
  <si>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</si>
  <si>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</si>
  <si>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</si>
  <si>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</si>
  <si>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</si>
  <si>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</si>
  <si>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</si>
  <si>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</si>
  <si>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</si>
  <si>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</si>
  <si>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</si>
  <si>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</si>
  <si>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</si>
  <si>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</si>
  <si>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</si>
  <si>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</si>
  <si>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</si>
  <si>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</si>
  <si>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</si>
  <si>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</si>
  <si>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</si>
  <si>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</si>
  <si>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</si>
  <si>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</si>
  <si>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</si>
  <si>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</si>
  <si>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</si>
  <si>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</si>
  <si>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</si>
  <si>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</si>
  <si>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</si>
  <si>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</si>
  <si>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</si>
  <si>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</si>
  <si>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</si>
  <si>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</si>
  <si>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</si>
  <si>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</si>
  <si>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</si>
  <si>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</si>
  <si>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</si>
  <si>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</si>
  <si>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</si>
  <si>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</si>
  <si>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</si>
  <si>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</si>
  <si>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</si>
  <si>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</si>
  <si>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</si>
  <si>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</si>
  <si>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</si>
  <si>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</si>
  <si>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</si>
  <si>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</si>
  <si>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</si>
  <si>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</si>
  <si>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</si>
  <si>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</si>
  <si>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</si>
  <si>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</si>
  <si>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</si>
  <si>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</si>
  <si>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</si>
  <si>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</si>
  <si>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</si>
  <si>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</si>
  <si>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</si>
  <si>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</si>
  <si>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</si>
  <si>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</si>
  <si>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</si>
  <si>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</si>
  <si>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</si>
  <si>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</si>
  <si>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</si>
  <si>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</si>
  <si>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</si>
  <si>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</si>
  <si>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</si>
  <si>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</si>
  <si>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</si>
  <si>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</si>
  <si>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</si>
  <si>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</si>
  <si>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</si>
  <si>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</si>
  <si>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</si>
  <si>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</si>
  <si>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</si>
  <si>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</si>
  <si>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</si>
  <si>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</si>
  <si>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</si>
  <si>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</si>
  <si>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</si>
  <si>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</si>
  <si>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</si>
  <si>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</si>
  <si>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</si>
  <si>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</si>
  <si>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</si>
  <si>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</si>
  <si>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</si>
  <si>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</si>
  <si>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</si>
  <si>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</si>
  <si>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</si>
  <si>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</si>
  <si>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</si>
  <si>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</si>
  <si>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</si>
  <si>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</si>
  <si>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</si>
  <si>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</si>
  <si>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</si>
  <si>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</si>
  <si>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</si>
  <si>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</si>
  <si>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</si>
  <si>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</si>
  <si>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</si>
  <si>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</si>
  <si>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</si>
  <si>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</si>
  <si>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</si>
  <si>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</si>
  <si>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</si>
  <si>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</si>
  <si>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</si>
  <si>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</si>
  <si>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</si>
  <si>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</si>
  <si>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</si>
  <si>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</si>
  <si>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</si>
  <si>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</si>
  <si>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</si>
  <si>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</si>
  <si>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</si>
  <si>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</si>
  <si>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</si>
  <si>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</si>
  <si>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</si>
  <si>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</si>
  <si>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</si>
  <si>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</si>
  <si>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</si>
  <si>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</si>
  <si>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</si>
  <si>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</si>
  <si>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</si>
  <si>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</si>
  <si>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</si>
  <si>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</si>
  <si>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</si>
  <si>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</si>
  <si>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</si>
  <si>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</si>
  <si>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</si>
  <si>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</si>
  <si>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</si>
  <si>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</si>
  <si>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</si>
  <si>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</si>
  <si>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</si>
  <si>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</si>
  <si>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</si>
  <si>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</si>
  <si>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</si>
  <si>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</si>
  <si>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</si>
  <si>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</si>
  <si>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</si>
  <si>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</si>
  <si>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</si>
  <si>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</si>
  <si>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</si>
  <si>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</si>
  <si>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</si>
  <si>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</si>
  <si>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</si>
  <si>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</si>
  <si>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</si>
  <si>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</si>
  <si>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</si>
  <si>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</si>
  <si>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</si>
  <si>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</si>
  <si>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</si>
  <si>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</si>
  <si>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</si>
  <si>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</si>
  <si>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</si>
  <si>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</si>
  <si>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</si>
  <si>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</si>
  <si>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</si>
  <si>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</si>
  <si>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</si>
  <si>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</si>
  <si>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</si>
  <si>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</si>
  <si>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</si>
  <si>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</si>
  <si>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</si>
  <si>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</si>
  <si>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</si>
  <si>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</si>
  <si>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</si>
  <si>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</si>
  <si>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</si>
  <si>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</si>
  <si>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</si>
  <si>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</si>
  <si>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</si>
  <si>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</si>
  <si>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</si>
  <si>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</si>
  <si>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</si>
  <si>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</si>
  <si>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</si>
  <si>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</si>
  <si>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</si>
  <si>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</si>
  <si>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</si>
  <si>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</si>
  <si>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</si>
  <si>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</si>
  <si>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</si>
  <si>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</si>
  <si>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</si>
  <si>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</si>
  <si>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</si>
  <si>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</si>
  <si>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</si>
  <si>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</si>
  <si>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</si>
  <si>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</si>
  <si>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</si>
  <si>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</si>
  <si>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</si>
  <si>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</si>
  <si>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</si>
  <si>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</si>
  <si>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</si>
  <si>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</si>
  <si>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</si>
  <si>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</si>
  <si>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</si>
  <si>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</si>
  <si>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</si>
  <si>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</si>
  <si>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</si>
  <si>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</si>
  <si>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</si>
  <si>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</si>
  <si>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</si>
  <si>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</si>
  <si>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</si>
  <si>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</si>
  <si>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</si>
  <si>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</si>
  <si>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</si>
  <si>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</si>
  <si>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</si>
  <si>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</si>
  <si>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</si>
  <si>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</si>
  <si>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</si>
  <si>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</si>
  <si>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</si>
  <si>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</si>
  <si>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</si>
  <si>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</si>
  <si>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</si>
  <si>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</si>
  <si>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</si>
  <si>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</si>
  <si>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</si>
  <si>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</si>
  <si>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</si>
  <si>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</si>
  <si>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</si>
  <si>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</si>
  <si>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</si>
  <si>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</si>
  <si>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</si>
  <si>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</si>
  <si>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</si>
  <si>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</si>
  <si>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</si>
  <si>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</si>
  <si>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</si>
  <si>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</si>
  <si>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</si>
  <si>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</si>
  <si>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</si>
  <si>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</si>
  <si>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</si>
  <si>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</si>
  <si>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</si>
  <si>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</si>
  <si>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</si>
  <si>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</si>
  <si>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</si>
  <si>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</si>
  <si>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</si>
  <si>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</si>
  <si>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</si>
  <si>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</si>
  <si>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</si>
  <si>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</si>
  <si>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</si>
  <si>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</si>
  <si>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</si>
  <si>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</si>
  <si>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</si>
  <si>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</si>
  <si>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</si>
  <si>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</si>
  <si>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</si>
  <si>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</si>
  <si>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</si>
  <si>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</si>
  <si>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</si>
  <si>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</si>
  <si>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</si>
  <si>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</si>
  <si>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</si>
  <si>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</si>
  <si>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</si>
  <si>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</si>
  <si>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</si>
  <si>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</si>
  <si>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</si>
  <si>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</si>
  <si>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</si>
  <si>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</si>
  <si>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</si>
  <si>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</si>
  <si>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</si>
  <si>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</si>
  <si>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</si>
  <si>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</si>
  <si>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</si>
  <si>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</si>
  <si>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</si>
  <si>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</si>
  <si>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</si>
  <si>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</si>
  <si>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</si>
  <si>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</si>
  <si>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</si>
  <si>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</si>
  <si>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</si>
  <si>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</si>
  <si>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</si>
  <si>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</si>
  <si>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</si>
  <si>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</si>
  <si>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</si>
  <si>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</si>
  <si>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</si>
  <si>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</si>
  <si>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</si>
  <si>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</si>
  <si>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</si>
  <si>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</si>
  <si>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</si>
  <si>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</si>
  <si>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</si>
  <si>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</si>
  <si>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</si>
  <si>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</si>
  <si>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</si>
  <si>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</si>
  <si>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</si>
  <si>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</si>
  <si>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</si>
  <si>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</si>
  <si>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</si>
  <si>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</si>
  <si>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</si>
  <si>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</si>
  <si>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</si>
  <si>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</si>
  <si>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</si>
  <si>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</si>
  <si>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</si>
  <si>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</si>
  <si>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</si>
  <si>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</si>
  <si>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</si>
  <si>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</si>
  <si>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</si>
  <si>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</si>
  <si>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</si>
  <si>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</si>
  <si>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</si>
  <si>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</si>
  <si>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</si>
  <si>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</si>
  <si>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</si>
  <si>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</si>
  <si>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</si>
  <si>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</si>
  <si>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</si>
  <si>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</si>
  <si>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</si>
  <si>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</si>
  <si>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</si>
  <si>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</si>
  <si>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</si>
  <si>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</si>
  <si>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</si>
  <si>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</si>
  <si>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</si>
  <si>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</si>
  <si>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</si>
  <si>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</si>
  <si>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</si>
  <si>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</si>
  <si>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</si>
  <si>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</si>
  <si>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</si>
  <si>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</si>
  <si>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</si>
  <si>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</si>
  <si>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</si>
  <si>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</si>
  <si>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</si>
  <si>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</si>
  <si>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</si>
  <si>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</si>
  <si>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</si>
  <si>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</si>
  <si>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</si>
  <si>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</si>
  <si>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</si>
  <si>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</si>
  <si>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</si>
  <si>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</si>
  <si>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</si>
  <si>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</si>
  <si>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</si>
  <si>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</si>
  <si>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</si>
  <si>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</si>
  <si>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</si>
  <si>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</si>
  <si>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</si>
  <si>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</si>
  <si>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</si>
  <si>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</si>
  <si>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</si>
  <si>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</si>
  <si>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</si>
  <si>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</si>
  <si>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</si>
  <si>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</si>
  <si>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</si>
  <si>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</si>
  <si>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</si>
  <si>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</si>
  <si>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</si>
  <si>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</si>
  <si>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</si>
  <si>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</si>
  <si>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</si>
  <si>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</si>
  <si>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</si>
  <si>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</si>
  <si>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</si>
  <si>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</si>
  <si>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</si>
  <si>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</si>
  <si>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</si>
  <si>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</si>
  <si>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</si>
  <si>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</si>
  <si>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</si>
  <si>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</si>
  <si>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</si>
  <si>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</si>
  <si>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</si>
  <si>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</si>
  <si>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</si>
  <si>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</si>
  <si>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</si>
  <si>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</si>
  <si>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</si>
  <si>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</si>
  <si>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</si>
  <si>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</si>
  <si>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</si>
  <si>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</si>
  <si>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</si>
  <si>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</si>
  <si>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</si>
  <si>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</si>
  <si>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</si>
  <si>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</si>
  <si>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</si>
  <si>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</si>
  <si>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</si>
  <si>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</si>
  <si>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</si>
  <si>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</si>
  <si>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</si>
  <si>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</si>
  <si>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</si>
  <si>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</si>
  <si>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</si>
  <si>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</si>
  <si>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</si>
  <si>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</si>
  <si>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</si>
  <si>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</si>
  <si>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</si>
  <si>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</si>
  <si>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</si>
  <si>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</si>
  <si>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</si>
  <si>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</si>
  <si>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</si>
  <si>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</si>
  <si>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</si>
  <si>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</si>
  <si>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</si>
  <si>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</si>
  <si>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</si>
  <si>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</si>
  <si>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</si>
  <si>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</si>
  <si>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</si>
  <si>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</si>
  <si>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</si>
  <si>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</si>
  <si>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</si>
  <si>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</si>
  <si>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</si>
  <si>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</si>
  <si>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</si>
  <si>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</si>
  <si>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</si>
  <si>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</si>
  <si>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</si>
  <si>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</si>
  <si>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</si>
  <si>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</si>
  <si>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</si>
  <si>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</si>
  <si>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</si>
  <si>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</si>
  <si>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</si>
  <si>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</si>
  <si>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</si>
  <si>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</si>
  <si>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</si>
  <si>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</si>
  <si>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</si>
  <si>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</si>
  <si>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</si>
  <si>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</si>
  <si>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</si>
  <si>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</si>
  <si>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</si>
  <si>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</si>
  <si>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</si>
  <si>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</si>
  <si>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</si>
  <si>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</si>
  <si>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</si>
  <si>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</si>
  <si>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</si>
  <si>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</si>
  <si>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</si>
  <si>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</si>
  <si>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</si>
  <si>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</si>
  <si>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</si>
  <si>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</si>
  <si>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</si>
  <si>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</si>
  <si>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</si>
  <si>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</si>
  <si>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</si>
  <si>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</si>
  <si>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</si>
  <si>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</si>
  <si>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</si>
  <si>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</si>
  <si>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</si>
  <si>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</si>
  <si>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</si>
  <si>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</si>
  <si>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</si>
  <si>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</si>
  <si>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</si>
  <si>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</si>
  <si>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</si>
  <si>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</si>
  <si>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</si>
  <si>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</si>
  <si>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</si>
  <si>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</si>
  <si>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</si>
  <si>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</si>
  <si>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</si>
  <si>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</si>
  <si>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</si>
  <si>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</si>
  <si>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</si>
  <si>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</si>
  <si>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</si>
  <si>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</si>
  <si>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</si>
  <si>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</si>
  <si>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</si>
  <si>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</si>
  <si>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</si>
  <si>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</si>
  <si>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</si>
  <si>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</si>
  <si>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</si>
  <si>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</si>
  <si>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</si>
  <si>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</si>
  <si>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</si>
  <si>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</si>
  <si>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</si>
  <si>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</si>
  <si>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</si>
  <si>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</si>
  <si>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</si>
  <si>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</si>
  <si>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</si>
  <si>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</si>
  <si>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</si>
  <si>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</si>
  <si>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</si>
  <si>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</si>
  <si>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</si>
  <si>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</si>
  <si>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</si>
  <si>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</si>
  <si>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</si>
  <si>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</si>
  <si>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</si>
  <si>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</si>
  <si>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</si>
  <si>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</si>
  <si>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</si>
  <si>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</si>
  <si>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</si>
  <si>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</si>
  <si>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</si>
  <si>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</si>
  <si>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</si>
  <si>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</si>
  <si>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</si>
  <si>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</si>
  <si>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</si>
  <si>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</si>
  <si>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</si>
  <si>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</si>
  <si>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</si>
  <si>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</si>
  <si>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</si>
  <si>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</si>
  <si>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</si>
  <si>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</si>
  <si>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</si>
  <si>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</si>
  <si>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</si>
  <si>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</si>
  <si>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</si>
  <si>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</si>
  <si>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</si>
  <si>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</si>
  <si>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</si>
  <si>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</si>
  <si>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</si>
  <si>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</si>
  <si>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</si>
  <si>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</si>
  <si>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</si>
  <si>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</si>
  <si>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</si>
  <si>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</si>
  <si>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</si>
  <si>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</si>
  <si>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</si>
  <si>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</si>
  <si>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</si>
  <si>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</si>
  <si>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</si>
  <si>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</si>
  <si>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</si>
  <si>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</si>
  <si>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</si>
  <si>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</si>
  <si>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</si>
  <si>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</si>
  <si>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</si>
  <si>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</si>
  <si>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</si>
  <si>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</si>
  <si>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</si>
  <si>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</si>
  <si>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</si>
  <si>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</si>
  <si>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</si>
  <si>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</si>
  <si>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</si>
  <si>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</si>
  <si>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</si>
  <si>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</si>
  <si>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</si>
  <si>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</si>
  <si>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</si>
  <si>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</si>
  <si>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</si>
  <si>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</si>
  <si>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</si>
  <si>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</si>
  <si>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</si>
  <si>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</si>
  <si>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</si>
  <si>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</si>
  <si>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</si>
  <si>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</si>
  <si>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</si>
  <si>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</si>
  <si>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</si>
  <si>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</si>
  <si>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</si>
  <si>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</si>
  <si>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</si>
  <si>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</si>
  <si>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</si>
  <si>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</si>
  <si>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</si>
  <si>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</si>
  <si>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</si>
  <si>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</si>
  <si>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</si>
  <si>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</si>
  <si>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</si>
  <si>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</si>
  <si>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</si>
  <si>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</si>
  <si>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</si>
  <si>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</si>
  <si>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</si>
  <si>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</si>
  <si>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</si>
  <si>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</si>
  <si>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</si>
  <si>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</si>
  <si>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</si>
  <si>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</si>
  <si>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</si>
  <si>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</si>
  <si>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</si>
  <si>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</si>
  <si>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</si>
  <si>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</si>
  <si>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</si>
  <si>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</si>
  <si>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</si>
  <si>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</si>
  <si>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</si>
  <si>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</si>
  <si>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</si>
  <si>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</si>
  <si>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</si>
  <si>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</si>
  <si>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</si>
  <si>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</si>
  <si>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</si>
  <si>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</si>
  <si>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</si>
  <si>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</si>
  <si>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</si>
  <si>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</si>
  <si>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</si>
  <si>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</si>
  <si>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</si>
  <si>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</si>
  <si>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</si>
  <si>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</si>
  <si>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</si>
  <si>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</si>
  <si>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</si>
  <si>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</si>
  <si>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</si>
  <si>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</si>
  <si>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</si>
  <si>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</si>
  <si>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</si>
  <si>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</si>
  <si>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</si>
  <si>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</si>
  <si>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</si>
  <si>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</si>
  <si>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</si>
  <si>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</si>
  <si>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</si>
  <si>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</si>
  <si>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</si>
  <si>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</si>
  <si>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</si>
  <si>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</si>
  <si>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</si>
  <si>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</si>
  <si>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</si>
  <si>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</si>
  <si>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</si>
  <si>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</si>
  <si>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</si>
  <si>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</si>
  <si>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</si>
  <si>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</si>
  <si>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</si>
  <si>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</si>
  <si>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</si>
  <si>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</si>
  <si>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</si>
  <si>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</si>
  <si>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</si>
  <si>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</si>
  <si>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</si>
  <si>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</si>
  <si>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</si>
  <si>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</si>
  <si>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</si>
  <si>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</si>
  <si>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</si>
  <si>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</si>
  <si>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</si>
  <si>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</si>
  <si>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</si>
  <si>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</si>
  <si>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</si>
  <si>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</si>
  <si>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</si>
  <si>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</si>
  <si>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</si>
  <si>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</si>
  <si>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</si>
  <si>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</si>
  <si>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</si>
  <si>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</si>
  <si>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</si>
  <si>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</si>
  <si>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</si>
  <si>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</si>
  <si>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</si>
  <si>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</si>
  <si>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</si>
  <si>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</si>
  <si>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</si>
  <si>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</si>
  <si>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</si>
  <si>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</si>
  <si>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</si>
  <si>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</si>
  <si>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</si>
  <si>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</si>
  <si>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</si>
  <si>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</si>
  <si>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</si>
  <si>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</si>
  <si>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</si>
  <si>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</si>
  <si>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</si>
  <si>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</si>
  <si>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</si>
  <si>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</si>
  <si>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</si>
  <si>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</si>
  <si>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</si>
  <si>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</si>
  <si>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</si>
  <si>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</si>
  <si>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</si>
  <si>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</si>
  <si>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</si>
  <si>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</si>
  <si>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</si>
  <si>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</si>
  <si>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</si>
  <si>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</si>
  <si>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</si>
  <si>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</si>
  <si>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</si>
  <si>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</si>
  <si>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</si>
  <si>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</si>
  <si>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</si>
  <si>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</si>
  <si>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</si>
  <si>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</si>
  <si>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</si>
  <si>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</si>
  <si>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</si>
  <si>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</si>
  <si>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</si>
  <si>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</si>
  <si>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</si>
  <si>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</si>
  <si>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</si>
  <si>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</si>
  <si>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</si>
  <si>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</si>
  <si>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</si>
  <si>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</si>
  <si>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</si>
  <si>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</si>
  <si>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</si>
  <si>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</si>
  <si>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</si>
  <si>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</si>
  <si>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</si>
  <si>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</si>
  <si>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</si>
  <si>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</si>
  <si>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</si>
  <si>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</si>
  <si>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</si>
  <si>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</si>
  <si>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</si>
  <si>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</si>
  <si>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</si>
  <si>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</si>
  <si>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</si>
  <si>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</si>
  <si>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</si>
  <si>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</si>
  <si>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</si>
  <si>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</si>
  <si>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</si>
  <si>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</si>
  <si>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</si>
  <si>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</si>
  <si>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</si>
  <si>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</si>
  <si>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</si>
  <si>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</si>
  <si>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</si>
  <si>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</si>
  <si>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</si>
  <si>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</si>
  <si>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</si>
  <si>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</si>
  <si>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</si>
  <si>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</si>
  <si>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</si>
  <si>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</si>
  <si>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</si>
  <si>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</si>
  <si>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</si>
  <si>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</si>
  <si>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</si>
  <si>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</si>
  <si>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</si>
  <si>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</si>
  <si>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</si>
  <si>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</si>
  <si>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</si>
  <si>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</si>
  <si>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</si>
  <si>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</si>
  <si>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</si>
  <si>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</si>
  <si>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</si>
  <si>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</si>
  <si>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</si>
  <si>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</si>
  <si>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</si>
  <si>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</si>
  <si>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</si>
  <si>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</si>
  <si>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</si>
  <si>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</si>
  <si>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</si>
  <si>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</si>
  <si>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</si>
  <si>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</si>
  <si>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</si>
  <si>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</si>
  <si>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</si>
  <si>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</si>
  <si>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</si>
  <si>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</si>
  <si>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</si>
  <si>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</si>
  <si>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</si>
  <si>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</si>
  <si>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</si>
  <si>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</si>
  <si>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</si>
  <si>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</si>
  <si>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</si>
  <si>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</si>
  <si>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</si>
  <si>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</si>
  <si>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</si>
  <si>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</si>
  <si>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</si>
  <si>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</si>
  <si>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</si>
  <si>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</si>
  <si>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</si>
  <si>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</si>
  <si>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</si>
  <si>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</si>
  <si>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</si>
  <si>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</si>
  <si>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</si>
  <si>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</si>
  <si>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</si>
  <si>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</si>
  <si>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</si>
  <si>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</si>
  <si>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</si>
  <si>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</si>
  <si>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</si>
  <si>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</si>
  <si>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</si>
  <si>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</si>
  <si>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</si>
  <si>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</si>
  <si>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</si>
  <si>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</si>
  <si>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</si>
  <si>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</si>
  <si>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</si>
  <si>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</si>
  <si>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</si>
  <si>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</si>
  <si>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</si>
  <si>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</si>
  <si>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</si>
  <si>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</si>
  <si>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</si>
  <si>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</si>
  <si>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</si>
  <si>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</si>
  <si>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</si>
  <si>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</si>
  <si>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</si>
  <si>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</si>
  <si>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</si>
  <si>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</si>
  <si>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</si>
  <si>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</si>
  <si>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</si>
  <si>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</si>
  <si>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</si>
  <si>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</si>
  <si>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</si>
  <si>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</si>
  <si>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</si>
  <si>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</si>
  <si>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</si>
  <si>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</si>
  <si>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</si>
  <si>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</si>
  <si>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</si>
  <si>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</si>
  <si>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</si>
  <si>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</si>
  <si>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</si>
  <si>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</si>
  <si>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</si>
  <si>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</si>
  <si>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</si>
  <si>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</si>
  <si>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</si>
  <si>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</si>
  <si>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</si>
  <si>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</si>
  <si>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</si>
  <si>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</si>
  <si>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</si>
  <si>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</si>
  <si>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</si>
  <si>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</si>
  <si>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</si>
  <si>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</si>
  <si>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</si>
  <si>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</si>
  <si>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</si>
  <si>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</si>
  <si>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</si>
  <si>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</si>
  <si>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</si>
  <si>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</si>
  <si>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</si>
  <si>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</si>
  <si>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</si>
  <si>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</si>
  <si>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</si>
  <si>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</si>
  <si>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</si>
  <si>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</si>
  <si>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</si>
  <si>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</si>
  <si>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</si>
  <si>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</si>
  <si>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</si>
  <si>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</si>
  <si>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</si>
  <si>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</si>
  <si>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</si>
  <si>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</si>
  <si>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</si>
  <si>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</si>
  <si>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</si>
  <si>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</si>
  <si>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</si>
  <si>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</si>
  <si>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</si>
  <si>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</si>
  <si>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</si>
  <si>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</si>
  <si>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</si>
  <si>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</si>
  <si>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</si>
  <si>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</si>
  <si>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</si>
  <si>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</si>
  <si>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</si>
  <si>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</si>
  <si>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</si>
  <si>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</si>
  <si>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</si>
  <si>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</si>
  <si>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</si>
  <si>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</si>
  <si>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</si>
  <si>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</si>
  <si>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</si>
  <si>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</si>
  <si>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</si>
  <si>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</si>
  <si>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</si>
  <si>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</si>
  <si>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</si>
  <si>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</si>
  <si>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</si>
  <si>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</si>
  <si>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</si>
  <si>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</si>
  <si>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</si>
  <si>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</si>
  <si>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</si>
  <si>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</si>
  <si>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</si>
  <si>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</si>
  <si>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</si>
  <si>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</si>
  <si>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</si>
  <si>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</si>
  <si>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</si>
  <si>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</si>
  <si>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</si>
  <si>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</si>
  <si>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</si>
  <si>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</si>
  <si>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</si>
  <si>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</si>
  <si>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</si>
  <si>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</si>
  <si>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</si>
  <si>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</si>
  <si>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</si>
  <si>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</si>
  <si>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</si>
  <si>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</si>
  <si>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</si>
  <si>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</si>
  <si>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</si>
  <si>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</si>
  <si>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</si>
  <si>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</si>
  <si>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</si>
  <si>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</si>
  <si>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</si>
  <si>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</si>
  <si>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</si>
  <si>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</si>
  <si>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</si>
  <si>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</si>
  <si>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</si>
  <si>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</si>
  <si>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</si>
  <si>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</si>
  <si>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</si>
  <si>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</si>
  <si>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</si>
  <si>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</si>
  <si>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</si>
  <si>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</si>
  <si>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</si>
  <si>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</si>
  <si>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</si>
  <si>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</si>
  <si>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</si>
  <si>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</si>
  <si>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</si>
  <si>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</si>
  <si>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</si>
  <si>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</si>
  <si>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</si>
  <si>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</si>
  <si>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</si>
  <si>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</si>
  <si>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</si>
  <si>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</si>
  <si>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</si>
  <si>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</si>
  <si>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</si>
  <si>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</si>
  <si>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</si>
  <si>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</si>
  <si>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</si>
  <si>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</si>
  <si>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</si>
  <si>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</si>
  <si>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</si>
  <si>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</si>
  <si>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</si>
  <si>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</si>
  <si>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</si>
  <si>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</si>
  <si>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</si>
  <si>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</si>
  <si>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</si>
  <si>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</si>
  <si>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</si>
  <si>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</si>
  <si>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</si>
  <si>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</si>
  <si>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</si>
  <si>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</si>
  <si>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</si>
  <si>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</si>
  <si>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</si>
  <si>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</si>
  <si>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</si>
  <si>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</si>
  <si>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</si>
  <si>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</si>
  <si>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</si>
  <si>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</si>
  <si>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</si>
  <si>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</si>
  <si>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</si>
  <si>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</si>
  <si>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</si>
  <si>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</si>
  <si>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</si>
  <si>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</si>
  <si>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</si>
  <si>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</si>
  <si>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</si>
  <si>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</si>
  <si>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</si>
  <si>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</si>
  <si>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</si>
  <si>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</si>
  <si>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</si>
  <si>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</si>
  <si>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</si>
  <si>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</si>
  <si>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</si>
  <si>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</si>
  <si>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</si>
  <si>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</si>
  <si>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</si>
  <si>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</si>
  <si>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</si>
  <si>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</si>
  <si>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</si>
  <si>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</si>
  <si>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</si>
  <si>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</si>
  <si>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</si>
  <si>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</si>
  <si>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</si>
  <si>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</si>
  <si>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</si>
  <si>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</si>
  <si>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</si>
  <si>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</si>
  <si>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</si>
  <si>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</si>
  <si>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</si>
  <si>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</si>
  <si>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</si>
  <si>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</si>
  <si>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</si>
  <si>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</si>
  <si>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</si>
  <si>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</si>
  <si>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</si>
  <si>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</si>
  <si>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</si>
  <si>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</si>
  <si>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</si>
  <si>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</si>
  <si>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</si>
  <si>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</si>
  <si>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</si>
  <si>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</si>
  <si>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</si>
  <si>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</si>
  <si>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</si>
  <si>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</si>
  <si>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</si>
  <si>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</si>
  <si>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</si>
  <si>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</si>
  <si>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</si>
  <si>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</si>
  <si>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</si>
  <si>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</si>
  <si>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</si>
  <si>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</si>
  <si>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</si>
  <si>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</si>
  <si>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</si>
  <si>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</si>
  <si>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</si>
  <si>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</si>
  <si>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</si>
  <si>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</si>
  <si>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</si>
  <si>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</si>
  <si>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</si>
  <si>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</si>
  <si>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</si>
  <si>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</si>
  <si>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</si>
  <si>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</si>
  <si>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</si>
  <si>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</si>
  <si>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</si>
  <si>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</si>
  <si>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</si>
  <si>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</si>
  <si>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</si>
  <si>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</si>
  <si>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</si>
  <si>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</si>
  <si>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</si>
  <si>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</si>
  <si>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</si>
  <si>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</si>
  <si>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</si>
  <si>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</si>
  <si>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</si>
  <si>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</si>
  <si>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</si>
  <si>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</si>
  <si>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</si>
  <si>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</si>
  <si>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</si>
  <si>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</si>
  <si>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</si>
  <si>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</si>
  <si>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</si>
  <si>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</si>
  <si>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</si>
  <si>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</si>
  <si>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</si>
  <si>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</si>
  <si>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</si>
  <si>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</si>
  <si>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</si>
  <si>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</si>
  <si>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</si>
  <si>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</si>
  <si>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</si>
  <si>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</si>
  <si>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</si>
  <si>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</si>
  <si>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</si>
  <si>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</si>
  <si>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</si>
  <si>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</si>
  <si>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</si>
  <si>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</si>
  <si>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</si>
  <si>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</si>
  <si>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</si>
  <si>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</si>
  <si>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</si>
  <si>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</si>
  <si>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</si>
  <si>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</si>
  <si>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</si>
  <si>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</si>
  <si>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</si>
  <si>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</si>
  <si>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</si>
  <si>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</si>
  <si>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</si>
  <si>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</si>
  <si>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</si>
  <si>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</si>
  <si>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</si>
  <si>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</si>
  <si>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</si>
  <si>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</si>
  <si>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</si>
  <si>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</si>
  <si>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</si>
  <si>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</si>
  <si>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</si>
  <si>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</si>
  <si>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</si>
  <si>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</si>
  <si>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</si>
  <si>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</si>
  <si>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</si>
  <si>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</si>
  <si>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</si>
  <si>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</si>
  <si>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</si>
  <si>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</si>
  <si>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</si>
  <si>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</si>
  <si>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</si>
  <si>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</si>
  <si>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</si>
  <si>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</si>
  <si>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</si>
  <si>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</si>
  <si>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</si>
  <si>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</si>
  <si>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</si>
  <si>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</si>
  <si>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</si>
  <si>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</si>
  <si>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</si>
  <si>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</si>
  <si>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</si>
  <si>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</si>
  <si>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</si>
  <si>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</si>
  <si>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</si>
  <si>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</si>
  <si>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</si>
  <si>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</si>
  <si>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</si>
  <si>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</si>
  <si>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</si>
  <si>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</si>
  <si>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</si>
  <si>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</si>
  <si>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</si>
  <si>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</si>
  <si>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</si>
  <si>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</si>
  <si>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</si>
  <si>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</si>
  <si>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</si>
  <si>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</si>
  <si>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</si>
  <si>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</si>
  <si>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</si>
  <si>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</si>
  <si>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</si>
  <si>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</si>
  <si>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</si>
  <si>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</si>
  <si>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</si>
  <si>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</si>
  <si>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</si>
  <si>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</si>
  <si>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</si>
  <si>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</si>
  <si>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</si>
  <si>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</si>
  <si>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</si>
  <si>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</si>
  <si>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</si>
  <si>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</si>
  <si>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</si>
  <si>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</si>
  <si>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</si>
  <si>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</si>
  <si>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</si>
  <si>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</si>
  <si>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</si>
  <si>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</si>
  <si>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</si>
  <si>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</si>
  <si>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</si>
  <si>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</si>
  <si>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</si>
  <si>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</si>
  <si>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</si>
  <si>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</si>
  <si>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</si>
  <si>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</si>
  <si>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</si>
  <si>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</si>
  <si>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</si>
  <si>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</si>
  <si>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</si>
  <si>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</si>
  <si>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</si>
  <si>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</si>
  <si>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</si>
  <si>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</si>
  <si>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</si>
  <si>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</si>
  <si>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</si>
  <si>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</si>
  <si>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</si>
  <si>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</si>
  <si>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</si>
  <si>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</si>
  <si>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</si>
  <si>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</si>
  <si>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</si>
  <si>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</si>
  <si>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</si>
  <si>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</si>
  <si>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</si>
  <si>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</si>
  <si>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</si>
  <si>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</si>
  <si>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</si>
  <si>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</si>
  <si>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</si>
  <si>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</si>
  <si>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</si>
  <si>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</si>
  <si>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</si>
  <si>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</si>
  <si>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</si>
  <si>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</si>
  <si>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</si>
  <si>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</si>
  <si>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</si>
  <si>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</si>
  <si>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</si>
  <si>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</si>
  <si>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</si>
  <si>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</si>
  <si>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</si>
  <si>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</si>
  <si>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</si>
  <si>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</si>
  <si>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</si>
  <si>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</si>
  <si>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</si>
  <si>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</si>
  <si>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</si>
  <si>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</si>
  <si>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</si>
  <si>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</si>
  <si>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</si>
  <si>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</si>
  <si>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</si>
  <si>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</si>
  <si>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</si>
  <si>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</si>
  <si>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</si>
  <si>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</si>
  <si>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</si>
  <si>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</si>
  <si>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</si>
  <si>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</si>
  <si>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</si>
  <si>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</si>
  <si>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</si>
  <si>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</si>
  <si>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</si>
  <si>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</si>
  <si>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</si>
  <si>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</si>
  <si>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</si>
  <si>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</si>
  <si>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</si>
  <si>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</si>
  <si>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</si>
  <si>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</si>
  <si>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</si>
  <si>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</si>
  <si>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</si>
  <si>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</si>
  <si>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</si>
  <si>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</si>
  <si>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</si>
  <si>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</si>
  <si>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</si>
  <si>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</si>
  <si>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</si>
  <si>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</si>
  <si>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</si>
  <si>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</si>
  <si>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</si>
  <si>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</si>
  <si>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</si>
  <si>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</si>
  <si>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</si>
  <si>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</si>
  <si>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</si>
  <si>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</si>
  <si>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</si>
  <si>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</si>
  <si>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</si>
  <si>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</si>
  <si>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</si>
  <si>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</si>
  <si>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</si>
  <si>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</si>
  <si>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</si>
  <si>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</si>
  <si>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</si>
  <si>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</si>
  <si>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</si>
  <si>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</si>
  <si>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</si>
  <si>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</si>
  <si>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</si>
  <si>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</si>
  <si>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</si>
  <si>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</si>
  <si>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</si>
  <si>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</si>
  <si>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</si>
  <si>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</si>
  <si>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</si>
  <si>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</si>
  <si>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</si>
  <si>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</si>
  <si>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</si>
  <si>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</si>
  <si>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</si>
  <si>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</si>
  <si>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</si>
  <si>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</si>
  <si>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</si>
  <si>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</si>
  <si>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</si>
  <si>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</si>
  <si>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</si>
  <si>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</si>
  <si>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</si>
  <si>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</si>
  <si>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</si>
  <si>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</si>
  <si>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</si>
  <si>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</si>
  <si>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</si>
  <si>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</si>
  <si>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</si>
  <si>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</si>
  <si>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</si>
  <si>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</si>
  <si>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</si>
  <si>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</si>
  <si>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</si>
  <si>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</si>
  <si>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</si>
  <si>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</si>
  <si>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</si>
  <si>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</si>
  <si>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</si>
  <si>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</si>
  <si>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</si>
  <si>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</si>
  <si>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</si>
  <si>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</si>
  <si>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</si>
  <si>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</si>
  <si>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</si>
  <si>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</si>
  <si>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</si>
  <si>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</si>
  <si>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</si>
  <si>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</si>
  <si>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</si>
  <si>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</si>
  <si>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</si>
  <si>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</si>
  <si>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</si>
  <si>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</si>
  <si>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</si>
  <si>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</si>
  <si>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</si>
  <si>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</si>
  <si>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</si>
  <si>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</si>
  <si>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</si>
  <si>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</si>
  <si>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</si>
  <si>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</si>
  <si>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</si>
  <si>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</si>
  <si>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</si>
  <si>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</si>
  <si>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</si>
  <si>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</si>
  <si>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</si>
  <si>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</si>
  <si>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</si>
  <si>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</si>
  <si>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</si>
  <si>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</si>
  <si>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</si>
  <si>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</si>
  <si>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</si>
  <si>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</si>
  <si>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</si>
  <si>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</si>
  <si>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</si>
  <si>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</si>
  <si>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</si>
  <si>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</si>
  <si>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</si>
  <si>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</si>
  <si>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</si>
  <si>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</si>
  <si>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</si>
  <si>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</si>
  <si>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</si>
  <si>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</si>
  <si>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</si>
  <si>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</si>
  <si>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</si>
  <si>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</si>
  <si>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</si>
  <si>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</si>
  <si>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</si>
  <si>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</si>
  <si>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</si>
  <si>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</si>
  <si>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</si>
  <si>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</si>
  <si>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</si>
  <si>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</si>
  <si>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</si>
  <si>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</si>
  <si>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</si>
  <si>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</si>
  <si>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</si>
  <si>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</si>
  <si>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</si>
  <si>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</si>
  <si>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</si>
  <si>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</si>
  <si>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</si>
  <si>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</si>
  <si>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</si>
  <si>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</si>
  <si>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</si>
  <si>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</si>
  <si>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</si>
  <si>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</si>
  <si>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</si>
  <si>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</si>
  <si>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</si>
  <si>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</si>
  <si>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</si>
  <si>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</si>
  <si>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</si>
  <si>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</si>
  <si>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</si>
  <si>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</si>
  <si>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</si>
  <si>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</si>
  <si>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</si>
  <si>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</si>
  <si>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</si>
  <si>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</si>
  <si>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</si>
  <si>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</si>
  <si>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</si>
  <si>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</si>
  <si>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</si>
  <si>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</si>
  <si>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</si>
  <si>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</si>
  <si>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</si>
  <si>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</si>
  <si>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</si>
  <si>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</si>
  <si>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</si>
  <si>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</si>
  <si>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</si>
  <si>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</si>
  <si>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</si>
  <si>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</si>
  <si>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</si>
  <si>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</si>
  <si>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</si>
  <si>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</si>
  <si>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</si>
  <si>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</si>
  <si>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</si>
  <si>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</si>
  <si>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</si>
  <si>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</si>
  <si>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</si>
  <si>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</si>
  <si>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</si>
  <si>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</si>
  <si>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</si>
  <si>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</si>
  <si>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</si>
  <si>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</si>
  <si>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</si>
  <si>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</si>
  <si>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</si>
  <si>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</si>
  <si>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</si>
  <si>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</si>
  <si>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</si>
  <si>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</si>
  <si>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</si>
  <si>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</si>
  <si>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</si>
  <si>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</si>
  <si>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</si>
  <si>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</si>
  <si>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</si>
  <si>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</si>
  <si>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</si>
  <si>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</si>
  <si>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</si>
  <si>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</si>
  <si>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</si>
  <si>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</si>
  <si>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</si>
  <si>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</si>
  <si>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</si>
  <si>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</si>
  <si>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</si>
  <si>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</si>
  <si>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</si>
  <si>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</si>
  <si>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</si>
  <si>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</si>
  <si>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</si>
  <si>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</si>
  <si>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</si>
  <si>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</si>
  <si>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</si>
  <si>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</si>
  <si>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</si>
  <si>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</si>
  <si>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</si>
  <si>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</si>
  <si>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</si>
  <si>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</si>
  <si>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</si>
  <si>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</si>
  <si>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</si>
  <si>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</si>
  <si>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</si>
  <si>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</si>
  <si>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</si>
  <si>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</si>
  <si>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</si>
  <si>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</si>
  <si>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</si>
  <si>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</si>
  <si>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</si>
  <si>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</si>
  <si>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</si>
  <si>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</si>
  <si>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</si>
  <si>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</si>
  <si>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</si>
  <si>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</si>
  <si>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</si>
  <si>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</si>
  <si>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</si>
  <si>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</si>
  <si>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</si>
  <si>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</si>
  <si>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</si>
  <si>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</si>
  <si>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</si>
  <si>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</si>
  <si>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</si>
  <si>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</si>
  <si>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</si>
  <si>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</si>
  <si>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</si>
  <si>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</si>
  <si>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</si>
  <si>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</si>
  <si>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</si>
  <si>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</si>
  <si>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</si>
  <si>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</si>
  <si>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</si>
  <si>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</si>
  <si>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</si>
  <si>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</si>
  <si>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</si>
  <si>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</si>
  <si>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</si>
  <si>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</si>
  <si>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</si>
  <si>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</si>
  <si>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</si>
  <si>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</si>
  <si>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</si>
  <si>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</si>
  <si>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</si>
  <si>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</si>
  <si>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</si>
  <si>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</si>
  <si>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</si>
  <si>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</si>
  <si>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</si>
  <si>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</si>
  <si>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</si>
  <si>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</si>
  <si>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</si>
  <si>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</si>
  <si>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</si>
  <si>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</si>
  <si>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</si>
  <si>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</si>
  <si>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</si>
  <si>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</si>
  <si>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</si>
  <si>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</si>
  <si>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</si>
  <si>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</si>
  <si>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</si>
  <si>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</si>
  <si>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</si>
  <si>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</si>
  <si>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</si>
  <si>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</si>
  <si>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</si>
  <si>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</si>
  <si>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</si>
  <si>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</si>
  <si>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</si>
  <si>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</si>
  <si>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</si>
  <si>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</si>
  <si>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</si>
  <si>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</si>
  <si>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</si>
  <si>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</si>
  <si>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</si>
  <si>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</si>
  <si>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</si>
  <si>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</si>
  <si>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</si>
  <si>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</si>
  <si>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</si>
  <si>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</si>
  <si>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</si>
  <si>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</si>
  <si>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</si>
  <si>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</si>
  <si>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</si>
  <si>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</si>
  <si>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</si>
  <si>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</si>
  <si>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</si>
  <si>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</si>
  <si>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</si>
  <si>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</si>
  <si>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</si>
  <si>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</si>
  <si>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</si>
  <si>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</si>
  <si>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</si>
  <si>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</si>
  <si>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</si>
  <si>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</si>
  <si>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</si>
  <si>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</si>
  <si>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</si>
  <si>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</si>
  <si>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</si>
  <si>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</si>
  <si>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</si>
  <si>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</si>
  <si>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</si>
  <si>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</si>
  <si>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</si>
  <si>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</si>
  <si>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</si>
  <si>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</si>
  <si>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</si>
  <si>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</si>
  <si>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</si>
  <si>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</si>
  <si>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</si>
  <si>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</si>
  <si>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</si>
  <si>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</si>
  <si>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</si>
  <si>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</si>
  <si>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</si>
  <si>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</si>
  <si>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</si>
  <si>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</si>
  <si>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</si>
  <si>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</si>
  <si>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</si>
  <si>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</si>
  <si>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</si>
  <si>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</si>
  <si>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</si>
  <si>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</si>
  <si>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</si>
  <si>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</si>
  <si>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</si>
  <si>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</si>
  <si>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</si>
  <si>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</si>
  <si>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</si>
  <si>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</si>
  <si>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</si>
  <si>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</si>
  <si>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</si>
  <si>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</si>
  <si>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</si>
  <si>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</si>
  <si>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</si>
  <si>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</si>
  <si>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</si>
  <si>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</si>
  <si>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</si>
  <si>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</si>
  <si>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</si>
  <si>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</si>
  <si>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</si>
  <si>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</si>
  <si>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</si>
  <si>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</si>
  <si>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</si>
  <si>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</si>
  <si>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</si>
  <si>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</si>
  <si>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</si>
  <si>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</si>
  <si>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</si>
  <si>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</si>
  <si>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</si>
  <si>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</si>
  <si>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</si>
  <si>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</si>
  <si>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</si>
  <si>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</si>
  <si>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</si>
  <si>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</si>
  <si>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</si>
  <si>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</si>
  <si>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</si>
  <si>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</si>
  <si>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</si>
  <si>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</si>
  <si>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</si>
  <si>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</si>
  <si>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</si>
  <si>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</si>
  <si>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</si>
  <si>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</si>
  <si>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</si>
  <si>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</si>
  <si>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</si>
  <si>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</si>
  <si>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</si>
  <si>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</si>
  <si>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</si>
  <si>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</si>
  <si>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</si>
  <si>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</si>
  <si>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</si>
  <si>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</si>
  <si>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</si>
  <si>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</si>
  <si>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</si>
  <si>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</si>
  <si>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</si>
  <si>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</si>
  <si>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</si>
  <si>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</si>
  <si>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</si>
  <si>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</si>
  <si>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</si>
  <si>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</si>
  <si>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</si>
  <si>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</si>
  <si>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</si>
  <si>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</si>
  <si>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</si>
  <si>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</si>
  <si>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</si>
  <si>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</si>
  <si>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</si>
  <si>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</si>
  <si>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</si>
  <si>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</si>
  <si>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</si>
  <si>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</si>
  <si>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</si>
  <si>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</si>
  <si>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</si>
  <si>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</si>
  <si>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</si>
  <si>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</si>
  <si>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</si>
  <si>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</si>
  <si>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</si>
  <si>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</si>
  <si>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</si>
  <si>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</si>
  <si>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</si>
  <si>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</si>
  <si>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</si>
  <si>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</si>
  <si>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</si>
  <si>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</si>
  <si>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</si>
  <si>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</si>
  <si>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</si>
  <si>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</si>
  <si>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</si>
  <si>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</si>
  <si>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</si>
  <si>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</si>
  <si>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</si>
  <si>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</si>
  <si>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</si>
  <si>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</si>
  <si>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</si>
  <si>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</si>
  <si>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</si>
  <si>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</si>
  <si>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</si>
  <si>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</si>
  <si>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</si>
  <si>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</si>
  <si>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</si>
  <si>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</si>
  <si>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</si>
  <si>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</si>
  <si>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</si>
  <si>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</si>
  <si>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</si>
  <si>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</si>
  <si>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</si>
  <si>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</si>
  <si>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</si>
  <si>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</si>
  <si>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</si>
  <si>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</si>
  <si>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</si>
  <si>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</si>
  <si>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</si>
  <si>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</si>
  <si>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</si>
  <si>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</si>
  <si>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</si>
  <si>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</si>
  <si>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</si>
  <si>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</si>
  <si>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</si>
  <si>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</si>
  <si>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</si>
  <si>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</si>
  <si>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</si>
  <si>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</si>
  <si>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</si>
  <si>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</si>
  <si>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</si>
  <si>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</si>
  <si>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</si>
  <si>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</si>
  <si>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</si>
  <si>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</si>
  <si>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</si>
  <si>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</si>
  <si>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</si>
  <si>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</si>
  <si>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</si>
  <si>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</si>
  <si>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</si>
  <si>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</si>
  <si>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</si>
  <si>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</si>
  <si>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</si>
  <si>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</si>
  <si>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</si>
  <si>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</si>
  <si>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</si>
  <si>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</si>
  <si>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</si>
  <si>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</si>
  <si>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</si>
  <si>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</si>
  <si>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</si>
  <si>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</si>
  <si>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</si>
  <si>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</si>
  <si>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</si>
  <si>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</si>
  <si>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</si>
  <si>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</si>
  <si>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</si>
  <si>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</si>
  <si>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</si>
  <si>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</si>
  <si>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</si>
  <si>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</si>
  <si>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</si>
  <si>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</si>
  <si>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</si>
  <si>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</si>
  <si>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</si>
  <si>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</si>
  <si>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</si>
  <si>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</si>
  <si>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</si>
  <si>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</si>
  <si>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</si>
  <si>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</si>
  <si>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</si>
  <si>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</si>
  <si>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</si>
  <si>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</si>
  <si>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</si>
  <si>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</si>
  <si>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</si>
  <si>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</si>
  <si>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</si>
  <si>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</si>
  <si>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</si>
  <si>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</si>
  <si>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</si>
  <si>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</si>
  <si>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</si>
  <si>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</si>
  <si>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</si>
  <si>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</si>
  <si>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</si>
  <si>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</si>
  <si>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</si>
  <si>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</si>
  <si>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</si>
  <si>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</si>
  <si>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</si>
  <si>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</si>
  <si>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</si>
  <si>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</si>
  <si>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</si>
  <si>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</si>
  <si>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</si>
  <si>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</si>
  <si>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</si>
  <si>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</si>
  <si>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</si>
  <si>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</si>
  <si>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</si>
  <si>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</si>
  <si>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</si>
  <si>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</si>
  <si>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</si>
  <si>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</si>
  <si>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</si>
  <si>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</si>
  <si>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</si>
  <si>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</si>
  <si>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</si>
  <si>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</si>
  <si>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</si>
  <si>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</si>
  <si>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</si>
  <si>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</si>
  <si>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</si>
  <si>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</si>
  <si>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</si>
  <si>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</si>
  <si>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</si>
  <si>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</si>
  <si>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</si>
  <si>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</si>
  <si>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</si>
  <si>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</si>
  <si>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</si>
  <si>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</si>
  <si>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</si>
  <si>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</si>
  <si>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</si>
  <si>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</si>
  <si>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</si>
  <si>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</si>
  <si>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</si>
  <si>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</si>
  <si>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</si>
  <si>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</si>
  <si>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</si>
  <si>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</si>
  <si>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</si>
  <si>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</si>
  <si>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</si>
  <si>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</si>
  <si>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</si>
  <si>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</si>
  <si>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</si>
  <si>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</si>
  <si>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</si>
  <si>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</si>
  <si>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</si>
  <si>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</si>
  <si>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</si>
  <si>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</si>
  <si>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</si>
  <si>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</si>
  <si>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</si>
  <si>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</si>
  <si>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</si>
  <si>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</si>
  <si>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</si>
  <si>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</si>
  <si>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</si>
  <si>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</si>
  <si>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</si>
  <si>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</si>
  <si>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</si>
  <si>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</si>
  <si>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</si>
  <si>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</si>
  <si>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</si>
  <si>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</si>
  <si>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</si>
  <si>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</si>
  <si>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</si>
  <si>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</si>
  <si>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</si>
  <si>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</si>
  <si>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</si>
  <si>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</si>
  <si>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</si>
  <si>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</si>
  <si>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</si>
  <si>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</si>
  <si>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</si>
  <si>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</si>
  <si>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</si>
  <si>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</si>
  <si>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</si>
  <si>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</si>
  <si>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</si>
  <si>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</si>
  <si>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</si>
  <si>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</si>
  <si>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</si>
  <si>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</si>
  <si>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</si>
  <si>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</si>
  <si>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</si>
  <si>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</si>
  <si>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</si>
  <si>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</si>
  <si>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</si>
  <si>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</si>
  <si>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</si>
  <si>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</si>
  <si>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</si>
  <si>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</si>
  <si>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</si>
  <si>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</si>
  <si>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</si>
  <si>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</si>
  <si>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</si>
  <si>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</si>
  <si>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</si>
  <si>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</si>
  <si>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</si>
  <si>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</si>
  <si>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</si>
  <si>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</si>
  <si>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</si>
  <si>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</si>
  <si>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</si>
  <si>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</si>
  <si>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</si>
  <si>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</si>
  <si>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</si>
  <si>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</si>
  <si>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</si>
  <si>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</si>
  <si>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</si>
  <si>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</si>
  <si>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</si>
  <si>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</si>
  <si>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</si>
  <si>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</si>
  <si>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</si>
  <si>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</si>
  <si>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</si>
  <si>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</si>
  <si>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</si>
  <si>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</si>
  <si>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</si>
  <si>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</si>
  <si>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</si>
  <si>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</si>
  <si>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</si>
  <si>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</si>
  <si>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</si>
  <si>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</si>
  <si>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</si>
  <si>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</si>
  <si>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</si>
  <si>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</si>
  <si>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</si>
  <si>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</si>
  <si>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</si>
  <si>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</si>
  <si>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</si>
  <si>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</si>
  <si>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</si>
  <si>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</si>
  <si>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</si>
  <si>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</si>
  <si>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</si>
  <si>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</si>
  <si>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</si>
  <si>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</si>
  <si>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</si>
  <si>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</si>
  <si>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</si>
  <si>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</si>
  <si>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</si>
  <si>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</si>
  <si>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</si>
  <si>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</si>
  <si>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</si>
  <si>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</si>
  <si>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</si>
  <si>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</si>
  <si>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</si>
  <si>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</si>
  <si>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</si>
  <si>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</si>
  <si>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</si>
  <si>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</si>
  <si>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</si>
  <si>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</si>
  <si>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</si>
  <si>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</si>
  <si>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</si>
  <si>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</si>
  <si>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</si>
  <si>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</si>
  <si>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</si>
  <si>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</si>
  <si>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</si>
  <si>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</si>
  <si>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</si>
  <si>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</si>
  <si>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</si>
  <si>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</si>
  <si>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</si>
  <si>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</si>
  <si>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</si>
  <si>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</si>
  <si>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</si>
  <si>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</si>
  <si>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</si>
  <si>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</si>
  <si>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</si>
  <si>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</si>
  <si>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</si>
  <si>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</si>
  <si>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</si>
  <si>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</si>
  <si>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</si>
  <si>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</si>
  <si>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</si>
  <si>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</si>
  <si>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</si>
  <si>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</si>
  <si>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</si>
  <si>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</si>
  <si>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</si>
  <si>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</si>
  <si>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</si>
  <si>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</si>
  <si>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</si>
  <si>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</si>
  <si>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</si>
  <si>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</si>
  <si>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</si>
  <si>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</si>
  <si>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</si>
  <si>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</si>
  <si>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</si>
  <si>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</si>
  <si>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</si>
  <si>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</si>
  <si>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</si>
  <si>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</si>
  <si>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</si>
  <si>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</si>
  <si>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</si>
  <si>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</si>
  <si>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</si>
  <si>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</si>
  <si>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</si>
  <si>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</si>
  <si>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</si>
  <si>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</si>
  <si>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</si>
  <si>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</si>
  <si>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</si>
  <si>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</si>
  <si>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</si>
  <si>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</si>
  <si>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</si>
  <si>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</si>
  <si>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</si>
  <si>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</si>
  <si>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</si>
  <si>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</si>
  <si>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</si>
  <si>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</si>
  <si>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</si>
  <si>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</si>
  <si>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</si>
  <si>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</si>
  <si>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</si>
  <si>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</si>
  <si>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</si>
  <si>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</si>
  <si>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</si>
  <si>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</si>
  <si>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</si>
  <si>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</si>
  <si>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</si>
  <si>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</si>
  <si>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</si>
  <si>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</si>
  <si>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</si>
  <si>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</si>
  <si>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</si>
  <si>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</si>
  <si>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</si>
  <si>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</si>
  <si>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</si>
  <si>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</si>
  <si>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</si>
  <si>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</si>
  <si>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</si>
  <si>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</si>
  <si>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</si>
  <si>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</si>
  <si>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</si>
  <si>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</si>
  <si>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</si>
  <si>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</si>
  <si>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</si>
  <si>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</si>
  <si>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</si>
  <si>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</si>
  <si>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</si>
  <si>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</si>
  <si>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</si>
  <si>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</si>
  <si>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</si>
  <si>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</si>
  <si>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</si>
  <si>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</si>
  <si>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</si>
  <si>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</si>
  <si>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</si>
  <si>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</si>
  <si>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</si>
  <si>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</si>
  <si>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</si>
  <si>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</si>
  <si>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</si>
  <si>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</si>
  <si>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</si>
  <si>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</si>
  <si>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</si>
  <si>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</si>
  <si>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</si>
  <si>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</si>
  <si>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</si>
  <si>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</si>
  <si>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</si>
  <si>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</si>
  <si>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</si>
  <si>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</si>
  <si>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</si>
  <si>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</si>
  <si>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</si>
  <si>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</si>
  <si>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</si>
  <si>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</si>
  <si>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</si>
  <si>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</si>
  <si>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</si>
  <si>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</si>
  <si>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</si>
  <si>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</si>
  <si>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</si>
  <si>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</si>
  <si>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</si>
  <si>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</si>
  <si>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</si>
  <si>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</si>
  <si>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</si>
  <si>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</si>
  <si>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</si>
  <si>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</si>
  <si>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</si>
  <si>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</si>
  <si>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</si>
  <si>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</si>
  <si>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</si>
  <si>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</si>
  <si>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</si>
  <si>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</si>
  <si>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</si>
  <si>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</si>
  <si>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</si>
  <si>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</si>
  <si>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</si>
  <si>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</si>
  <si>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</si>
  <si>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</si>
  <si>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</si>
  <si>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</si>
  <si>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</si>
  <si>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</si>
  <si>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</si>
  <si>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</si>
  <si>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</si>
  <si>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</si>
  <si>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</si>
  <si>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</si>
  <si>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</si>
  <si>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</si>
  <si>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</si>
  <si>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</si>
  <si>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</si>
  <si>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</si>
  <si>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</si>
  <si>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</si>
  <si>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</si>
  <si>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</si>
  <si>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</si>
  <si>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</si>
  <si>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</si>
  <si>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</si>
  <si>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</si>
  <si>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</si>
  <si>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</si>
  <si>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</si>
  <si>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</si>
  <si>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</si>
  <si>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</si>
  <si>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</si>
  <si>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</si>
  <si>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</si>
  <si>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</si>
  <si>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</si>
  <si>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</si>
  <si>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</si>
  <si>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</si>
  <si>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</si>
  <si>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</si>
  <si>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</si>
  <si>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</si>
  <si>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</si>
  <si>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</si>
  <si>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</si>
  <si>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</si>
  <si>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</si>
  <si>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</si>
  <si>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</si>
  <si>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</si>
  <si>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</si>
  <si>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</si>
  <si>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</si>
  <si>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</si>
  <si>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</si>
  <si>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</si>
  <si>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</si>
  <si>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</si>
  <si>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</si>
  <si>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</si>
  <si>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</si>
  <si>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</si>
  <si>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</si>
  <si>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</si>
  <si>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</si>
  <si>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</si>
  <si>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</si>
  <si>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</si>
  <si>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</si>
  <si>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</si>
  <si>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</si>
  <si>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</si>
  <si>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</si>
  <si>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</si>
  <si>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</si>
  <si>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</si>
  <si>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</si>
  <si>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</si>
  <si>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</si>
  <si>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</si>
  <si>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</si>
  <si>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</si>
  <si>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</si>
  <si>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</si>
  <si>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</si>
  <si>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</si>
  <si>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</si>
  <si>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</si>
  <si>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</si>
  <si>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</si>
  <si>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</si>
  <si>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</si>
  <si>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</si>
  <si>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</si>
  <si>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</si>
  <si>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</si>
  <si>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</si>
  <si>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</si>
  <si>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</si>
  <si>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</si>
  <si>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</si>
  <si>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</si>
  <si>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</si>
  <si>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</si>
  <si>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</si>
  <si>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</si>
  <si>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</si>
  <si>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</si>
  <si>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</si>
  <si>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</si>
  <si>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</si>
  <si>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</si>
  <si>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</si>
  <si>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</si>
  <si>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</si>
  <si>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</si>
  <si>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</si>
  <si>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</si>
  <si>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</si>
  <si>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</si>
  <si>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</si>
  <si>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</si>
  <si>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</si>
  <si>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</si>
  <si>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</si>
  <si>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</si>
  <si>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</si>
  <si>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</si>
  <si>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</si>
  <si>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</si>
  <si>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</si>
  <si>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</si>
  <si>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</si>
  <si>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</si>
  <si>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</si>
  <si>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</si>
  <si>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</si>
  <si>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</si>
  <si>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</si>
  <si>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</si>
  <si>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</si>
  <si>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</si>
  <si>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</si>
  <si>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</si>
  <si>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</si>
  <si>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</si>
  <si>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</si>
  <si>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</si>
  <si>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</si>
  <si>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</si>
  <si>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</si>
  <si>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</si>
  <si>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</si>
  <si>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</si>
  <si>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</si>
  <si>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</si>
  <si>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</si>
  <si>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</si>
  <si>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</si>
  <si>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</si>
  <si>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</si>
  <si>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</si>
  <si>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</si>
  <si>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</si>
  <si>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</si>
  <si>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</si>
  <si>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</si>
  <si>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</si>
  <si>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</si>
  <si>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</si>
  <si>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</si>
  <si>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</si>
  <si>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</si>
  <si>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</si>
  <si>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</si>
  <si>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</si>
  <si>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</si>
  <si>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</si>
  <si>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</si>
  <si>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</si>
  <si>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</si>
  <si>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</si>
  <si>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</si>
  <si>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</si>
  <si>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</si>
  <si>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</si>
  <si>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</si>
  <si>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</si>
  <si>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</si>
  <si>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</si>
  <si>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</si>
  <si>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</si>
  <si>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</si>
  <si>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</si>
  <si>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</si>
  <si>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</si>
  <si>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</si>
  <si>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</si>
  <si>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</si>
  <si>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</si>
  <si>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</si>
  <si>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</si>
  <si>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</si>
  <si>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</si>
  <si>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</si>
  <si>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</si>
  <si>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</si>
  <si>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</si>
  <si>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</si>
  <si>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</si>
  <si>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</si>
  <si>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</si>
  <si>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</si>
  <si>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</si>
  <si>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</si>
  <si>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</si>
  <si>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</si>
  <si>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</si>
  <si>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</si>
  <si>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</si>
  <si>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</si>
  <si>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</si>
  <si>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</si>
  <si>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</si>
  <si>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</si>
  <si>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</si>
  <si>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</si>
  <si>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</si>
  <si>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</si>
  <si>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</si>
  <si>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</si>
  <si>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</si>
  <si>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</si>
  <si>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</si>
  <si>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</si>
  <si>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</si>
  <si>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</si>
  <si>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</si>
  <si>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</si>
  <si>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</si>
  <si>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</si>
  <si>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</si>
  <si>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</si>
  <si>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</si>
  <si>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</si>
  <si>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</si>
  <si>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</si>
  <si>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</si>
  <si>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</si>
  <si>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</si>
  <si>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</si>
  <si>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</si>
  <si>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</si>
  <si>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</si>
  <si>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</si>
  <si>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</si>
  <si>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</si>
  <si>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</si>
  <si>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</si>
  <si>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</si>
  <si>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</si>
  <si>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</si>
  <si>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</si>
  <si>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</si>
  <si>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</si>
  <si>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</si>
  <si>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</si>
  <si>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</si>
  <si>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</si>
  <si>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</si>
  <si>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</si>
  <si>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</si>
  <si>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</si>
  <si>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</si>
  <si>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</si>
  <si>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</si>
  <si>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</si>
  <si>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</si>
  <si>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</si>
  <si>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</si>
  <si>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</si>
  <si>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</si>
  <si>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</si>
  <si>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</si>
  <si>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</si>
  <si>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</si>
  <si>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</si>
  <si>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</si>
  <si>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</si>
  <si>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</si>
  <si>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</si>
  <si>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</si>
  <si>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</si>
  <si>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</si>
  <si>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</si>
  <si>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</si>
  <si>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</si>
  <si>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</si>
  <si>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</si>
  <si>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</si>
  <si>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</si>
  <si>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</si>
  <si>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</si>
  <si>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</si>
  <si>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</si>
  <si>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</si>
  <si>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</si>
  <si>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</si>
  <si>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</si>
  <si>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</si>
  <si>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</si>
  <si>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</si>
  <si>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</si>
  <si>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</si>
  <si>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</si>
  <si>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</si>
  <si>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</si>
  <si>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</si>
  <si>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</si>
  <si>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</si>
  <si>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</si>
  <si>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</si>
  <si>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</si>
  <si>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</si>
  <si>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</si>
  <si>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</si>
  <si>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</si>
  <si>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</si>
  <si>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</si>
  <si>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</si>
  <si>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</si>
  <si>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</si>
  <si>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</si>
  <si>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</si>
  <si>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</si>
  <si>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</si>
  <si>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</si>
  <si>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</si>
  <si>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</si>
  <si>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</si>
  <si>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</si>
  <si>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</si>
  <si>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</si>
  <si>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</si>
  <si>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</si>
  <si>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</si>
  <si>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</si>
  <si>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</si>
  <si>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</si>
  <si>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</si>
  <si>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</si>
  <si>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</si>
  <si>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</si>
  <si>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</si>
  <si>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</si>
  <si>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</si>
  <si>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</si>
  <si>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</si>
  <si>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</si>
  <si>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</si>
  <si>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</si>
  <si>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</si>
  <si>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</si>
  <si>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</si>
  <si>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</si>
  <si>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</si>
  <si>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</si>
  <si>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</si>
  <si>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</si>
  <si>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</si>
  <si>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</si>
  <si>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</si>
  <si>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</si>
  <si>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</si>
  <si>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</si>
  <si>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</si>
  <si>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</si>
  <si>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</si>
  <si>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</si>
  <si>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</si>
  <si>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</si>
  <si>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</si>
  <si>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</si>
  <si>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</si>
  <si>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</si>
  <si>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</si>
  <si>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</si>
  <si>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</si>
  <si>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</si>
  <si>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</si>
  <si>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</si>
  <si>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</si>
  <si>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</si>
  <si>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</si>
  <si>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</si>
  <si>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</si>
  <si>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</si>
  <si>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</si>
  <si>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</si>
  <si>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</si>
  <si>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</si>
  <si>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</si>
  <si>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</si>
  <si>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</si>
  <si>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</si>
  <si>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</si>
  <si>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</si>
  <si>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</si>
  <si>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</si>
  <si>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</si>
  <si>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</si>
  <si>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</si>
  <si>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</si>
  <si>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</si>
  <si>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</si>
  <si>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</si>
  <si>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</si>
  <si>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</si>
  <si>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</si>
  <si>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</si>
  <si>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</si>
  <si>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</si>
  <si>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</si>
  <si>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</si>
  <si>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</si>
  <si>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</si>
  <si>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</si>
  <si>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</si>
  <si>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</si>
  <si>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</si>
  <si>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</si>
  <si>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</si>
  <si>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</si>
  <si>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</si>
  <si>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</si>
  <si>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</si>
  <si>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</si>
  <si>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</si>
  <si>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</si>
  <si>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</si>
  <si>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</si>
  <si>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</si>
  <si>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</si>
  <si>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</si>
  <si>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</si>
  <si>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</si>
  <si>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</si>
  <si>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</si>
  <si>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</si>
  <si>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</si>
  <si>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</si>
  <si>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</si>
  <si>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</si>
  <si>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</si>
  <si>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</si>
  <si>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</si>
  <si>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</si>
  <si>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</si>
  <si>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</si>
  <si>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</si>
  <si>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</si>
  <si>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</si>
  <si>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</si>
  <si>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</si>
  <si>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</si>
  <si>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</si>
  <si>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</si>
  <si>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</si>
  <si>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</si>
  <si>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</si>
  <si>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</si>
  <si>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</si>
  <si>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</si>
  <si>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</si>
  <si>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</si>
  <si>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</si>
  <si>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</si>
  <si>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</si>
  <si>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</si>
  <si>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</si>
  <si>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</si>
  <si>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</si>
  <si>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</si>
  <si>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</si>
  <si>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</si>
  <si>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</si>
  <si>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</si>
  <si>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</si>
  <si>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</si>
  <si>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</si>
  <si>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</si>
  <si>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</si>
  <si>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</si>
  <si>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</si>
  <si>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</si>
  <si>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</si>
  <si>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</si>
  <si>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</si>
  <si>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</si>
  <si>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</si>
  <si>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</si>
  <si>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</si>
  <si>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</si>
  <si>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</si>
  <si>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</si>
  <si>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</si>
  <si>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</si>
  <si>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</si>
  <si>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</si>
  <si>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</si>
  <si>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</si>
  <si>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</si>
  <si>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</si>
  <si>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</si>
  <si>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</si>
  <si>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</si>
  <si>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</si>
  <si>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</si>
  <si>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</si>
  <si>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</si>
  <si>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</si>
  <si>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</si>
  <si>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</si>
  <si>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</si>
  <si>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</si>
  <si>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</si>
  <si>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</si>
  <si>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</si>
  <si>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</si>
  <si>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</si>
  <si>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</si>
  <si>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</si>
  <si>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</si>
  <si>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</si>
  <si>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</si>
  <si>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</si>
  <si>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</si>
  <si>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</si>
  <si>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</si>
  <si>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</si>
  <si>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</si>
  <si>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</si>
  <si>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</si>
  <si>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</si>
  <si>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</si>
  <si>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</si>
  <si>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</si>
  <si>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</si>
  <si>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</si>
  <si>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</si>
  <si>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</si>
  <si>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</si>
  <si>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</si>
  <si>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</si>
  <si>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</si>
  <si>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</si>
  <si>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</si>
  <si>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</si>
  <si>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</si>
  <si>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</si>
  <si>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</si>
  <si>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</si>
  <si>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</si>
  <si>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</si>
  <si>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</si>
  <si>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</si>
  <si>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</si>
  <si>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</si>
  <si>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</si>
  <si>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</si>
  <si>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</si>
  <si>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</si>
  <si>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</si>
  <si>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</si>
  <si>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</si>
  <si>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</si>
  <si>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</si>
  <si>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</si>
  <si>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</si>
  <si>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</si>
  <si>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</si>
  <si>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</si>
  <si>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</si>
  <si>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</si>
  <si>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</si>
  <si>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</si>
  <si>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</si>
  <si>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</si>
  <si>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</si>
  <si>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</si>
  <si>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</si>
  <si>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</si>
  <si>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</si>
  <si>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</si>
  <si>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</si>
  <si>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</si>
  <si>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</si>
  <si>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</si>
  <si>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</si>
  <si>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</si>
  <si>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</si>
  <si>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</si>
  <si>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</si>
  <si>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</si>
  <si>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</si>
  <si>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</si>
  <si>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</si>
  <si>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</si>
  <si>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</si>
  <si>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</si>
  <si>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</si>
  <si>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</si>
  <si>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</si>
  <si>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</si>
  <si>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</si>
  <si>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</si>
  <si>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</si>
  <si>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</si>
  <si>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</si>
  <si>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</si>
  <si>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</si>
  <si>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</si>
  <si>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</si>
  <si>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</si>
  <si>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</si>
  <si>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</si>
  <si>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</si>
  <si>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</si>
  <si>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</si>
  <si>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</si>
  <si>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</si>
  <si>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</si>
  <si>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</si>
  <si>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</si>
  <si>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</si>
  <si>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</si>
  <si>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</si>
  <si>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</si>
  <si>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</si>
  <si>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</si>
  <si>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</si>
  <si>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</si>
  <si>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</si>
  <si>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</si>
  <si>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</si>
  <si>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</si>
  <si>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</si>
  <si>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</si>
  <si>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</si>
  <si>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</si>
  <si>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</si>
  <si>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</si>
  <si>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</si>
  <si>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</si>
  <si>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</si>
  <si>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</si>
  <si>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</si>
  <si>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</si>
  <si>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</si>
  <si>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</si>
  <si>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</si>
  <si>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</si>
  <si>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</si>
  <si>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</si>
  <si>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</si>
  <si>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</si>
  <si>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</si>
  <si>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</si>
  <si>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</si>
  <si>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</si>
  <si>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</si>
  <si>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</si>
  <si>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</si>
  <si>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</si>
  <si>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</si>
  <si>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</si>
  <si>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</si>
  <si>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</si>
  <si>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</si>
  <si>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</si>
  <si>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</si>
  <si>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</si>
  <si>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</si>
  <si>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</si>
  <si>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</si>
  <si>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</si>
  <si>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</si>
  <si>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</si>
  <si>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</si>
  <si>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</si>
  <si>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</si>
  <si>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</si>
  <si>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</si>
  <si>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</si>
  <si>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</si>
  <si>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</si>
  <si>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</si>
  <si>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</si>
  <si>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</si>
  <si>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</si>
  <si>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</si>
  <si>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</si>
  <si>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</si>
  <si>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</si>
  <si>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</si>
  <si>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</si>
  <si>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</si>
  <si>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</si>
  <si>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</si>
  <si>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</si>
  <si>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</si>
  <si>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</si>
  <si>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</si>
  <si>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</si>
  <si>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</si>
  <si>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</si>
  <si>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</si>
  <si>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</si>
  <si>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</si>
  <si>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</si>
  <si>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</si>
  <si>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</si>
  <si>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</si>
  <si>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</si>
  <si>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</si>
  <si>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</si>
  <si>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</si>
  <si>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</si>
  <si>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</si>
  <si>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</si>
  <si>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</si>
  <si>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</si>
  <si>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</si>
  <si>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</si>
  <si>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</si>
  <si>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</si>
  <si>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</si>
  <si>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</si>
  <si>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</si>
  <si>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</si>
  <si>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</si>
  <si>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</si>
  <si>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</si>
  <si>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</si>
  <si>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</si>
  <si>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</si>
  <si>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</si>
  <si>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</si>
  <si>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</si>
  <si>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</si>
  <si>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</si>
  <si>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</si>
  <si>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</si>
  <si>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</si>
  <si>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</si>
  <si>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</si>
  <si>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</si>
  <si>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</si>
  <si>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</si>
  <si>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</si>
  <si>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</si>
  <si>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</si>
  <si>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</si>
  <si>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</si>
  <si>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</si>
  <si>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</si>
  <si>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</si>
  <si>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</si>
  <si>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</si>
  <si>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</si>
  <si>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</si>
  <si>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</si>
  <si>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</si>
  <si>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</si>
  <si>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</si>
  <si>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</si>
  <si>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</si>
  <si>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</si>
  <si>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</si>
  <si>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</si>
  <si>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</si>
  <si>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</si>
  <si>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</si>
  <si>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</si>
  <si>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</si>
  <si>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</si>
  <si>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</si>
  <si>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</si>
  <si>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</si>
  <si>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</si>
  <si>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</si>
  <si>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</si>
  <si>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</si>
  <si>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</si>
  <si>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</si>
  <si>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</si>
  <si>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</si>
  <si>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</si>
  <si>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</si>
  <si>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</si>
  <si>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</si>
  <si>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</si>
  <si>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</si>
  <si>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</si>
  <si>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</si>
  <si>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</si>
  <si>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</si>
  <si>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</si>
  <si>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</si>
  <si>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</si>
  <si>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</si>
  <si>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</si>
  <si>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</si>
  <si>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</si>
  <si>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</si>
  <si>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</si>
  <si>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</si>
  <si>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</si>
  <si>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</si>
  <si>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</si>
  <si>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</si>
  <si>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</si>
  <si>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</si>
  <si>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</si>
  <si>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</si>
  <si>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</si>
  <si>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</si>
  <si>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</si>
  <si>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</si>
  <si>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</si>
  <si>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</si>
  <si>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</si>
  <si>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</si>
  <si>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</si>
  <si>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</si>
  <si>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</si>
  <si>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</si>
  <si>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</si>
  <si>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</si>
  <si>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</si>
  <si>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</si>
  <si>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</si>
  <si>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</si>
  <si>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</si>
  <si>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</si>
  <si>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</si>
  <si>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</si>
  <si>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</si>
  <si>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</si>
  <si>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</si>
  <si>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</si>
  <si>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</si>
  <si>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</si>
  <si>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</si>
  <si>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</si>
  <si>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</si>
  <si>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</si>
  <si>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</si>
  <si>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</si>
  <si>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</si>
  <si>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</si>
  <si>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</si>
  <si>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</si>
  <si>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</si>
  <si>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</si>
  <si>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</si>
  <si>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</si>
  <si>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</si>
  <si>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</si>
  <si>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</si>
  <si>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</si>
  <si>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</si>
  <si>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</si>
  <si>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</si>
  <si>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</si>
  <si>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</si>
  <si>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</si>
  <si>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</si>
  <si>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</si>
  <si>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</si>
  <si>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</si>
  <si>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</si>
  <si>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</si>
  <si>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</si>
  <si>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</si>
  <si>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</si>
  <si>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</si>
  <si>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</si>
  <si>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</si>
  <si>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</si>
  <si>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</si>
  <si>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</si>
  <si>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</si>
  <si>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</si>
  <si>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</si>
  <si>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</si>
  <si>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</si>
  <si>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</si>
  <si>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</si>
  <si>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</si>
  <si>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</si>
  <si>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</si>
  <si>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</si>
  <si>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</si>
  <si>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</si>
  <si>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</si>
  <si>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</si>
  <si>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</si>
  <si>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</si>
  <si>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</si>
  <si>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</si>
  <si>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</si>
  <si>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</si>
  <si>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</si>
  <si>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</si>
  <si>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</si>
  <si>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</si>
  <si>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</si>
  <si>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</si>
  <si>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</si>
  <si>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</si>
  <si>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</si>
  <si>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</si>
  <si>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</si>
  <si>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</si>
  <si>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</si>
  <si>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</si>
  <si>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</si>
  <si>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</si>
  <si>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</si>
  <si>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</si>
  <si>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</si>
  <si>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</si>
  <si>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</si>
  <si>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</si>
  <si>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</si>
  <si>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</si>
  <si>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</si>
  <si>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</si>
  <si>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</si>
  <si>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</si>
  <si>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</si>
  <si>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</si>
  <si>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</si>
  <si>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</si>
  <si>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</si>
  <si>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</si>
  <si>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</si>
  <si>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</si>
  <si>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</si>
  <si>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</si>
  <si>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</si>
  <si>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</si>
  <si>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</si>
  <si>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</si>
  <si>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</si>
  <si>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</si>
  <si>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</si>
  <si>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</si>
  <si>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</si>
  <si>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</si>
  <si>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</si>
  <si>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</si>
  <si>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</si>
  <si>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</si>
  <si>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</si>
  <si>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</si>
  <si>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</si>
  <si>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</si>
  <si>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</si>
  <si>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</si>
  <si>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</si>
  <si>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</si>
  <si>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</si>
  <si>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</si>
  <si>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</si>
  <si>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</si>
  <si>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</si>
  <si>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</si>
  <si>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</si>
  <si>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</si>
  <si>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</si>
  <si>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</si>
  <si>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</si>
  <si>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</si>
  <si>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</si>
  <si>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</si>
  <si>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</si>
  <si>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</si>
  <si>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</si>
  <si>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</si>
  <si>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</si>
  <si>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</si>
  <si>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</si>
  <si>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</si>
  <si>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</si>
  <si>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</si>
  <si>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</si>
  <si>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</si>
  <si>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</si>
  <si>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</si>
  <si>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</si>
  <si>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</si>
  <si>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</si>
  <si>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</si>
  <si>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</si>
  <si>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</si>
  <si>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</si>
  <si>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</si>
  <si>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</si>
  <si>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</si>
  <si>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</si>
  <si>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</si>
  <si>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</si>
  <si>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</si>
  <si>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</si>
  <si>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</si>
  <si>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</si>
  <si>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</si>
  <si>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</si>
  <si>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</si>
  <si>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</si>
  <si>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</si>
  <si>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</si>
  <si>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</si>
  <si>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</si>
  <si>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</si>
  <si>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</si>
  <si>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</si>
  <si>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</si>
  <si>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</si>
  <si>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</si>
  <si>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</si>
  <si>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</si>
  <si>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</si>
  <si>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</si>
  <si>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</si>
  <si>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</si>
  <si>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</si>
  <si>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</si>
  <si>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</si>
  <si>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</si>
  <si>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</si>
  <si>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</si>
  <si>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</si>
  <si>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</si>
  <si>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</si>
  <si>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</si>
  <si>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</si>
  <si>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</si>
  <si>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</si>
  <si>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</si>
  <si>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</si>
  <si>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</si>
  <si>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</si>
  <si>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</si>
  <si>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</si>
  <si>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</si>
  <si>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</si>
  <si>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</si>
  <si>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</si>
  <si>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</si>
  <si>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</si>
  <si>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</si>
  <si>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</si>
  <si>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</si>
  <si>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</si>
  <si>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</si>
  <si>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</si>
  <si>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</si>
  <si>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</si>
  <si>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</si>
  <si>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</si>
  <si>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</si>
  <si>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</si>
  <si>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</si>
  <si>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</si>
  <si>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</si>
  <si>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</si>
  <si>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</si>
  <si>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</si>
  <si>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</si>
  <si>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</si>
  <si>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</si>
  <si>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</si>
  <si>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</si>
  <si>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</si>
  <si>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</si>
  <si>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</si>
  <si>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</si>
  <si>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</si>
  <si>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</si>
  <si>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</si>
  <si>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</si>
  <si>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</si>
  <si>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</si>
  <si>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</si>
  <si>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</si>
  <si>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</si>
  <si>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</si>
  <si>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</si>
  <si>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</si>
  <si>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</si>
  <si>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</si>
  <si>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</si>
  <si>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</si>
  <si>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</si>
  <si>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</si>
  <si>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</si>
  <si>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</si>
  <si>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</si>
  <si>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</si>
  <si>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</si>
  <si>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</si>
  <si>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</si>
  <si>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</si>
  <si>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</si>
  <si>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</si>
  <si>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</si>
  <si>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</si>
  <si>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</si>
  <si>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</si>
  <si>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</si>
  <si>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</si>
  <si>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</si>
  <si>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</si>
  <si>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</si>
  <si>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</si>
  <si>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</si>
  <si>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</si>
  <si>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</si>
  <si>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</si>
  <si>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</si>
  <si>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</si>
  <si>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</si>
  <si>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</si>
  <si>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</si>
  <si>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</si>
  <si>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</si>
  <si>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</si>
  <si>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</si>
  <si>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</si>
  <si>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</si>
  <si>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</si>
  <si>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</si>
  <si>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</si>
  <si>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</si>
  <si>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</si>
  <si>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</si>
  <si>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</si>
  <si>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</si>
  <si>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</si>
  <si>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</si>
  <si>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</si>
  <si>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</si>
  <si>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</si>
  <si>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</si>
  <si>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</si>
  <si>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</si>
  <si>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</si>
  <si>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</si>
  <si>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</si>
  <si>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</si>
  <si>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</si>
  <si>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</si>
  <si>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</si>
  <si>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</si>
  <si>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</si>
  <si>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</si>
  <si>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</si>
  <si>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</si>
  <si>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</si>
  <si>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</si>
  <si>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</si>
  <si>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</si>
  <si>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</si>
  <si>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</si>
  <si>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</si>
  <si>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</si>
  <si>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</si>
  <si>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</si>
  <si>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</si>
  <si>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</si>
  <si>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</si>
  <si>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</si>
  <si>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</si>
  <si>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</si>
  <si>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</si>
  <si>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</si>
  <si>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</si>
  <si>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</si>
  <si>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</si>
  <si>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</si>
  <si>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</si>
  <si>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</si>
  <si>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</si>
  <si>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</si>
  <si>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</si>
  <si>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</si>
  <si>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</si>
  <si>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</si>
  <si>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</si>
  <si>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</si>
  <si>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</si>
  <si>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</si>
  <si>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</si>
  <si>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</si>
  <si>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</si>
  <si>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</si>
  <si>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</si>
  <si>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</si>
  <si>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</si>
  <si>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</si>
  <si>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</si>
  <si>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</si>
  <si>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</si>
  <si>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</si>
  <si>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</si>
  <si>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</si>
  <si>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</si>
  <si>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</si>
  <si>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</si>
  <si>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</si>
  <si>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</si>
  <si>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</si>
  <si>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</si>
  <si>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</si>
  <si>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</si>
  <si>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</si>
  <si>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</si>
  <si>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</si>
  <si>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</si>
  <si>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</si>
  <si>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</si>
  <si>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</si>
  <si>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</si>
  <si>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</si>
  <si>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</si>
  <si>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</si>
  <si>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</si>
  <si>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</si>
  <si>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</si>
  <si>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</si>
  <si>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</si>
  <si>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</si>
  <si>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</si>
  <si>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</si>
  <si>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</si>
  <si>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</si>
  <si>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</si>
  <si>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</si>
  <si>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</si>
  <si>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</si>
  <si>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</si>
  <si>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</si>
  <si>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</si>
  <si>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</si>
  <si>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</si>
  <si>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</si>
  <si>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</si>
  <si>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</si>
  <si>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</si>
  <si>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</si>
  <si>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</si>
  <si>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</si>
  <si>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</si>
  <si>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</si>
  <si>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</si>
  <si>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</si>
  <si>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</si>
  <si>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</si>
  <si>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</si>
  <si>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</si>
  <si>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</si>
  <si>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</si>
  <si>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</si>
  <si>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</si>
  <si>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</si>
  <si>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</si>
  <si>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</si>
  <si>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</si>
  <si>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</si>
  <si>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</si>
  <si>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</si>
  <si>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</si>
  <si>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</si>
  <si>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</si>
  <si>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</si>
  <si>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</si>
  <si>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</si>
  <si>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</si>
  <si>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</si>
  <si>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</si>
  <si>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</si>
  <si>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</si>
  <si>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</si>
  <si>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</si>
  <si>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</si>
  <si>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</si>
  <si>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</si>
  <si>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</si>
  <si>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</si>
  <si>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</si>
  <si>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</si>
  <si>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</si>
  <si>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</si>
  <si>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</si>
  <si>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</si>
  <si>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</si>
  <si>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</si>
  <si>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</si>
  <si>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</si>
  <si>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</si>
  <si>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</si>
  <si>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</si>
  <si>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</si>
  <si>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</si>
  <si>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</si>
  <si>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</si>
  <si>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</si>
  <si>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</si>
  <si>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</si>
  <si>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</si>
  <si>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</si>
  <si>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</si>
  <si>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</si>
  <si>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</si>
  <si>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</si>
  <si>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</si>
  <si>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</si>
  <si>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</si>
  <si>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</si>
  <si>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</si>
  <si>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</si>
  <si>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</si>
  <si>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</si>
  <si>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</si>
  <si>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</si>
  <si>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</si>
  <si>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</si>
  <si>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</si>
  <si>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</si>
  <si>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</si>
  <si>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</si>
  <si>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</si>
  <si>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</si>
  <si>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</si>
  <si>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</si>
  <si>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</si>
  <si>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</si>
  <si>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</si>
  <si>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</si>
  <si>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</si>
  <si>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</si>
  <si>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</si>
  <si>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</si>
  <si>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</si>
  <si>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</si>
  <si>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</si>
  <si>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</si>
  <si>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</si>
  <si>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</si>
  <si>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</si>
  <si>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</si>
  <si>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</si>
  <si>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</si>
  <si>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</si>
  <si>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</si>
  <si>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</si>
  <si>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</si>
  <si>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</si>
  <si>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</si>
  <si>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</si>
  <si>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</si>
  <si>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</si>
  <si>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</si>
  <si>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</si>
  <si>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</si>
  <si>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</si>
  <si>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</si>
  <si>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</si>
  <si>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</si>
  <si>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</si>
  <si>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</si>
  <si>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</si>
  <si>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</si>
  <si>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</si>
  <si>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</si>
  <si>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</si>
  <si>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</si>
  <si>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</si>
  <si>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</si>
  <si>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</si>
  <si>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</si>
  <si>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</si>
  <si>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</si>
  <si>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</si>
  <si>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</si>
  <si>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</si>
  <si>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</si>
  <si>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</si>
  <si>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</si>
  <si>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</si>
  <si>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</si>
  <si>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</si>
  <si>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</si>
  <si>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</si>
  <si>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</si>
  <si>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</si>
  <si>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</si>
  <si>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</si>
  <si>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</si>
  <si>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</si>
  <si>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</si>
  <si>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</si>
  <si>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</si>
  <si>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</si>
  <si>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</si>
  <si>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</si>
  <si>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</si>
  <si>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</si>
  <si>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</si>
  <si>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</si>
  <si>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</si>
  <si>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</si>
  <si>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</si>
  <si>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</si>
  <si>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</si>
  <si>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</si>
  <si>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</si>
  <si>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</si>
  <si>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</si>
  <si>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</si>
  <si>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</si>
  <si>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</si>
  <si>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</si>
  <si>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</si>
  <si>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</si>
  <si>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</si>
  <si>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</si>
  <si>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</si>
  <si>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</si>
  <si>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</si>
  <si>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</si>
  <si>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</si>
  <si>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</si>
  <si>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</si>
  <si>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</si>
  <si>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</si>
  <si>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</si>
  <si>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</si>
  <si>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</si>
  <si>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</si>
  <si>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</si>
  <si>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</si>
  <si>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</si>
  <si>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</si>
  <si>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</si>
  <si>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</si>
  <si>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</si>
  <si>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</si>
  <si>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</si>
  <si>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</si>
  <si>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</si>
  <si>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</si>
  <si>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</si>
  <si>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</si>
  <si>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</si>
  <si>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</si>
  <si>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</si>
  <si>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</si>
  <si>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</si>
  <si>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</si>
  <si>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</si>
  <si>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</si>
  <si>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</si>
  <si>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</si>
  <si>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</si>
  <si>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</si>
  <si>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</si>
  <si>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</si>
  <si>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</si>
  <si>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</si>
  <si>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</si>
  <si>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</si>
  <si>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</si>
  <si>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</si>
  <si>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</si>
  <si>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</si>
  <si>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</si>
  <si>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</si>
  <si>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</si>
  <si>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</si>
  <si>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</si>
  <si>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</si>
  <si>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</si>
  <si>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</si>
  <si>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</si>
  <si>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</si>
  <si>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</si>
  <si>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</si>
  <si>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</si>
  <si>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</si>
  <si>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</si>
  <si>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</si>
  <si>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</si>
  <si>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</si>
  <si>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</si>
  <si>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</si>
  <si>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</si>
  <si>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</si>
  <si>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</si>
  <si>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</si>
  <si>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</si>
  <si>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</si>
  <si>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</si>
  <si>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</si>
  <si>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</si>
  <si>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</si>
  <si>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</si>
  <si>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</si>
  <si>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</si>
  <si>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</si>
  <si>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</si>
  <si>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</si>
  <si>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</si>
  <si>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</si>
  <si>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</si>
  <si>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</si>
  <si>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</si>
  <si>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</si>
  <si>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</si>
  <si>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</si>
  <si>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</si>
  <si>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</si>
  <si>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</si>
  <si>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</si>
  <si>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</si>
  <si>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</si>
  <si>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</si>
  <si>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</si>
  <si>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</si>
  <si>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</si>
  <si>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</si>
  <si>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</si>
  <si>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</si>
  <si>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</si>
  <si>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</si>
  <si>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</si>
  <si>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</si>
  <si>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</si>
  <si>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</si>
  <si>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</si>
  <si>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</si>
  <si>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</si>
  <si>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</si>
  <si>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</si>
  <si>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</si>
  <si>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</si>
  <si>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</si>
  <si>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</si>
  <si>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</si>
  <si>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</si>
  <si>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</si>
  <si>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</si>
  <si>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</si>
  <si>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</si>
  <si>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</si>
  <si>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</si>
  <si>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</si>
  <si>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</si>
  <si>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</si>
  <si>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</si>
  <si>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</si>
  <si>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</si>
  <si>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</si>
  <si>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</si>
  <si>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</si>
  <si>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</si>
  <si>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</si>
  <si>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</si>
  <si>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</si>
  <si>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</si>
  <si>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</si>
  <si>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</si>
  <si>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</si>
  <si>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</si>
  <si>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</si>
  <si>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</si>
  <si>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</si>
  <si>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</si>
  <si>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</si>
  <si>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</si>
  <si>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</si>
  <si>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</si>
  <si>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</si>
  <si>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</si>
  <si>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</si>
  <si>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</si>
  <si>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</si>
  <si>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</si>
  <si>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</si>
  <si>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</si>
  <si>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</si>
  <si>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</si>
  <si>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</si>
  <si>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</si>
  <si>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</si>
  <si>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</si>
  <si>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</si>
  <si>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</si>
  <si>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</si>
  <si>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</si>
  <si>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</si>
  <si>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</si>
  <si>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</si>
  <si>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</si>
  <si>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</si>
  <si>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</si>
  <si>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</si>
  <si>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</si>
  <si>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</si>
  <si>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</si>
  <si>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</si>
  <si>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</si>
  <si>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</si>
  <si>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</si>
  <si>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</si>
  <si>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</si>
  <si>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</si>
  <si>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</si>
  <si>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</si>
  <si>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</si>
  <si>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</si>
  <si>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</si>
  <si>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</si>
  <si>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</si>
  <si>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</si>
  <si>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</si>
  <si>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</si>
  <si>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</si>
  <si>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</si>
  <si>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</si>
  <si>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</si>
  <si>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</si>
  <si>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</si>
  <si>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</si>
  <si>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</si>
  <si>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</si>
  <si>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</si>
  <si>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</si>
  <si>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</si>
  <si>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</si>
  <si>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</si>
  <si>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</si>
  <si>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</si>
  <si>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</si>
  <si>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</si>
  <si>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</si>
  <si>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</si>
  <si>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</si>
  <si>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</si>
  <si>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</si>
  <si>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</si>
  <si>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</si>
  <si>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</si>
  <si>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</si>
  <si>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</si>
  <si>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</si>
  <si>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</si>
  <si>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</si>
  <si>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</si>
  <si>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</si>
  <si>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</si>
  <si>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</si>
  <si>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</si>
  <si>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</si>
  <si>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</si>
  <si>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</si>
  <si>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</si>
  <si>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</si>
  <si>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</si>
  <si>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</si>
  <si>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</si>
  <si>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</si>
  <si>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</si>
  <si>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</si>
  <si>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</si>
  <si>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</si>
  <si>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</si>
  <si>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</si>
  <si>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</si>
  <si>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</si>
  <si>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</si>
  <si>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</si>
  <si>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</si>
  <si>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</si>
  <si>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</si>
  <si>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</si>
  <si>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</si>
  <si>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</si>
  <si>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</si>
  <si>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</si>
  <si>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</si>
  <si>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</si>
  <si>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</si>
  <si>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</si>
  <si>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</si>
  <si>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</si>
  <si>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</si>
  <si>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</si>
  <si>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</si>
  <si>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</si>
  <si>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</si>
  <si>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</si>
  <si>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</si>
  <si>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</si>
  <si>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</si>
  <si>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</si>
  <si>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</si>
  <si>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</si>
  <si>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</si>
  <si>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</si>
  <si>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</si>
  <si>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</si>
  <si>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</si>
  <si>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</si>
  <si>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</si>
  <si>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</si>
  <si>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</si>
  <si>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</si>
  <si>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</si>
  <si>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</si>
  <si>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</si>
  <si>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</si>
  <si>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</si>
  <si>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</si>
  <si>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</si>
  <si>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</si>
  <si>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</si>
  <si>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</si>
  <si>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</si>
  <si>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</si>
  <si>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</si>
  <si>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</si>
  <si>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</si>
  <si>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</si>
  <si>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</si>
  <si>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</si>
  <si>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</si>
  <si>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</si>
  <si>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</si>
  <si>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</si>
  <si>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</si>
  <si>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</si>
  <si>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</si>
  <si>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</si>
  <si>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</si>
  <si>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</si>
  <si>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</si>
  <si>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</si>
  <si>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</si>
  <si>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</si>
  <si>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</si>
  <si>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</si>
  <si>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</si>
  <si>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</si>
  <si>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</si>
  <si>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</si>
  <si>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</si>
  <si>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</si>
  <si>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</si>
  <si>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</si>
  <si>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</si>
  <si>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</si>
  <si>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</si>
  <si>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</si>
  <si>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</si>
  <si>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</si>
  <si>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</si>
  <si>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</si>
  <si>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</si>
  <si>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</si>
  <si>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</si>
  <si>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</si>
  <si>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</si>
  <si>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</si>
  <si>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</si>
  <si>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</si>
  <si>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</si>
  <si>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</si>
  <si>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</si>
  <si>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</si>
  <si>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</si>
  <si>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</si>
  <si>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</si>
  <si>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</si>
  <si>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</si>
  <si>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</si>
  <si>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</si>
  <si>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</si>
  <si>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</si>
  <si>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</si>
  <si>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</si>
  <si>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</si>
  <si>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</si>
  <si>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</si>
  <si>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</si>
  <si>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</si>
  <si>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</si>
  <si>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</si>
  <si>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</si>
  <si>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</si>
  <si>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</si>
  <si>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</si>
  <si>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</si>
  <si>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</si>
  <si>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</si>
  <si>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</si>
  <si>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</si>
  <si>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</si>
  <si>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</si>
  <si>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</si>
  <si>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</si>
  <si>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</si>
  <si>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</si>
  <si>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</si>
  <si>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</si>
  <si>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</si>
  <si>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</si>
  <si>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</si>
  <si>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</si>
  <si>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</si>
  <si>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</si>
  <si>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</si>
  <si>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</si>
  <si>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</si>
  <si>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</si>
  <si>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</si>
  <si>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</si>
  <si>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</si>
  <si>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</si>
  <si>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</si>
  <si>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</si>
  <si>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</si>
  <si>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</si>
  <si>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</si>
  <si>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</si>
  <si>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</si>
  <si>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</si>
  <si>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</si>
  <si>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</si>
  <si>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</si>
  <si>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</si>
  <si>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</si>
  <si>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</si>
  <si>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</si>
  <si>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</si>
  <si>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</si>
  <si>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</si>
  <si>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</si>
  <si>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</si>
  <si>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</si>
  <si>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</si>
  <si>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</si>
  <si>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</si>
  <si>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</si>
  <si>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</si>
  <si>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</si>
  <si>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</si>
  <si>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</si>
  <si>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</si>
  <si>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</si>
  <si>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</si>
  <si>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</si>
  <si>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</si>
  <si>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</si>
  <si>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</si>
  <si>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</si>
  <si>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</si>
  <si>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</si>
  <si>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</si>
  <si>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</si>
  <si>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</si>
  <si>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</si>
  <si>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</si>
  <si>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</si>
  <si>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</si>
  <si>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</si>
  <si>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</si>
  <si>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</si>
  <si>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</si>
  <si>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</si>
  <si>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</si>
  <si>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</si>
  <si>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</si>
  <si>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</si>
  <si>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</si>
  <si>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</si>
  <si>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</si>
  <si>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</si>
  <si>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</si>
  <si>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</si>
  <si>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</si>
  <si>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</si>
  <si>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</si>
  <si>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</si>
  <si>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</si>
  <si>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</si>
  <si>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</si>
  <si>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</si>
  <si>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</si>
  <si>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</si>
  <si>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</si>
  <si>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</si>
  <si>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</si>
  <si>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</si>
  <si>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</si>
  <si>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</si>
  <si>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</si>
  <si>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</si>
  <si>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</si>
  <si>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</si>
  <si>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</si>
  <si>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</si>
  <si>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</si>
  <si>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</si>
  <si>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</si>
  <si>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</si>
  <si>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</si>
  <si>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</si>
  <si>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</si>
  <si>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</si>
  <si>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</si>
  <si>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</si>
  <si>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</si>
  <si>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</si>
  <si>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</si>
  <si>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</si>
  <si>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</si>
  <si>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</si>
  <si>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</si>
  <si>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</si>
  <si>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</si>
  <si>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</si>
  <si>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</si>
  <si>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</si>
  <si>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</si>
  <si>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</si>
  <si>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</si>
  <si>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</si>
  <si>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</si>
  <si>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</si>
  <si>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</si>
  <si>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</si>
  <si>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</si>
  <si>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</si>
  <si>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</si>
  <si>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</si>
  <si>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</si>
  <si>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</si>
  <si>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</si>
  <si>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</si>
  <si>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</si>
  <si>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</si>
  <si>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</si>
  <si>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</si>
  <si>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</si>
  <si>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</si>
  <si>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</si>
  <si>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</si>
  <si>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</si>
  <si>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</si>
  <si>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</si>
  <si>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</si>
  <si>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</si>
  <si>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</si>
  <si>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</si>
  <si>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</si>
  <si>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</si>
  <si>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</si>
  <si>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</si>
  <si>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</si>
  <si>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</si>
  <si>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</si>
  <si>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</si>
  <si>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</si>
  <si>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</si>
  <si>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</si>
  <si>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</si>
  <si>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</si>
  <si>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</si>
  <si>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</si>
  <si>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</si>
  <si>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</si>
  <si>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</si>
  <si>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</si>
  <si>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</si>
  <si>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</si>
  <si>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</si>
  <si>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</si>
  <si>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</si>
  <si>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</si>
  <si>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</si>
  <si>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</si>
  <si>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</si>
  <si>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</si>
  <si>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</si>
  <si>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</si>
  <si>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</si>
  <si>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</si>
  <si>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</si>
  <si>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</si>
  <si>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</si>
  <si>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</si>
  <si>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</si>
  <si>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</si>
  <si>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</si>
  <si>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</si>
  <si>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</si>
  <si>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</si>
  <si>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</si>
  <si>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</si>
  <si>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</si>
  <si>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</si>
  <si>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</si>
  <si>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</si>
  <si>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</si>
  <si>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</si>
  <si>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</si>
  <si>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</si>
  <si>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</si>
  <si>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</si>
  <si>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</si>
  <si>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</si>
  <si>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</si>
  <si>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</si>
  <si>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</si>
  <si>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</si>
  <si>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</si>
  <si>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</si>
  <si>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</si>
  <si>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</si>
  <si>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</si>
  <si>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</si>
  <si>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</si>
  <si>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</si>
  <si>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</si>
  <si>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</si>
  <si>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</si>
  <si>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</si>
  <si>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</si>
  <si>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</si>
  <si>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</si>
  <si>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</si>
  <si>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</si>
  <si>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</si>
  <si>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</si>
  <si>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</si>
  <si>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</si>
  <si>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</si>
  <si>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</si>
  <si>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</si>
  <si>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</si>
  <si>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</si>
  <si>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</si>
  <si>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</si>
  <si>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</si>
  <si>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</si>
  <si>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</si>
  <si>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</si>
  <si>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</si>
  <si>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</si>
  <si>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</si>
  <si>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</si>
  <si>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</si>
  <si>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</si>
  <si>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</si>
  <si>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</si>
  <si>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</si>
  <si>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</si>
  <si>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</si>
  <si>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</si>
  <si>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</si>
  <si>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</si>
  <si>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</si>
  <si>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</si>
  <si>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</si>
  <si>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</si>
  <si>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</si>
  <si>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</si>
  <si>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</si>
  <si>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</si>
  <si>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</si>
  <si>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</si>
  <si>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</si>
  <si>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</si>
  <si>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</si>
  <si>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</si>
  <si>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</si>
  <si>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</si>
  <si>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</si>
  <si>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</si>
  <si>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</si>
  <si>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</si>
  <si>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</si>
  <si>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</si>
  <si>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</si>
  <si>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</si>
  <si>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</si>
  <si>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</si>
  <si>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</si>
  <si>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</si>
  <si>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</si>
  <si>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</si>
  <si>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</si>
  <si>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</si>
  <si>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</si>
  <si>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</si>
  <si>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</si>
  <si>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</si>
  <si>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</si>
  <si>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</si>
  <si>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</si>
  <si>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</si>
  <si>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</si>
  <si>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</si>
  <si>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</si>
  <si>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</si>
  <si>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</si>
  <si>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</si>
  <si>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</si>
  <si>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</si>
  <si>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</si>
  <si>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</si>
  <si>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</si>
  <si>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</si>
  <si>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</si>
  <si>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</si>
  <si>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</si>
  <si>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</si>
  <si>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</si>
  <si>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</si>
  <si>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</si>
  <si>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</si>
  <si>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</si>
  <si>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</si>
  <si>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</si>
  <si>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</si>
  <si>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</si>
  <si>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</si>
  <si>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</si>
  <si>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</si>
  <si>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</si>
  <si>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</si>
  <si>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</si>
  <si>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</si>
  <si>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</si>
  <si>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</si>
  <si>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</si>
  <si>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</si>
  <si>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</si>
  <si>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</si>
  <si>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</si>
  <si>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</si>
  <si>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</si>
  <si>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</si>
  <si>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</si>
  <si>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</si>
  <si>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</si>
  <si>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</si>
  <si>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</si>
  <si>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</si>
  <si>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</si>
  <si>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</si>
  <si>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</si>
  <si>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</si>
  <si>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</si>
  <si>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</si>
  <si>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</si>
  <si>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</si>
  <si>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</si>
  <si>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</si>
  <si>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</si>
  <si>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</si>
  <si>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</si>
  <si>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</si>
  <si>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</si>
  <si>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</si>
  <si>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</si>
  <si>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</si>
  <si>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</si>
  <si>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</si>
  <si>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</si>
  <si>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</si>
  <si>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</si>
  <si>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</si>
  <si>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</si>
  <si>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</si>
  <si>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</si>
  <si>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</si>
  <si>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</si>
  <si>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</si>
  <si>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</si>
  <si>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</si>
  <si>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</si>
  <si>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</si>
  <si>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</si>
  <si>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</si>
  <si>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</si>
  <si>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</si>
  <si>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</si>
  <si>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</si>
  <si>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</si>
  <si>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</si>
  <si>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</si>
  <si>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</si>
  <si>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</si>
  <si>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</si>
  <si>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</si>
  <si>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</si>
  <si>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</si>
  <si>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</si>
  <si>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</si>
  <si>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</si>
  <si>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</si>
  <si>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</si>
  <si>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</si>
  <si>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</si>
  <si>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</si>
  <si>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</si>
  <si>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</si>
  <si>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</si>
  <si>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</si>
  <si>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</si>
  <si>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</si>
  <si>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</si>
  <si>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</si>
  <si>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</si>
  <si>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</si>
  <si>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</si>
  <si>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</si>
  <si>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</si>
  <si>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</si>
  <si>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</si>
  <si>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</si>
  <si>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</si>
  <si>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</si>
  <si>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</si>
  <si>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</si>
  <si>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</si>
  <si>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</si>
  <si>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</si>
  <si>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</si>
  <si>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</si>
  <si>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</si>
  <si>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</si>
  <si>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</si>
  <si>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</si>
  <si>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</si>
  <si>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</si>
  <si>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</si>
  <si>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</si>
  <si>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</si>
  <si>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</si>
  <si>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</si>
  <si>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</si>
  <si>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</si>
  <si>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</si>
  <si>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</si>
  <si>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</si>
  <si>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</si>
  <si>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</si>
  <si>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</si>
  <si>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</si>
  <si>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</si>
  <si>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</si>
  <si>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</si>
  <si>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</si>
  <si>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</si>
  <si>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</si>
  <si>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</si>
  <si>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</si>
  <si>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</si>
  <si>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</si>
  <si>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</si>
  <si>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</si>
  <si>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</si>
  <si>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</si>
  <si>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</si>
  <si>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</si>
  <si>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</si>
  <si>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</si>
  <si>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</si>
  <si>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</si>
  <si>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</si>
  <si>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</si>
  <si>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</si>
  <si>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</si>
  <si>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</si>
  <si>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</si>
  <si>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</si>
  <si>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</si>
  <si>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</si>
  <si>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</si>
  <si>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</si>
  <si>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</si>
  <si>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</si>
  <si>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</si>
  <si>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</si>
  <si>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</si>
  <si>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</si>
  <si>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</si>
  <si>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</si>
  <si>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</si>
  <si>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</si>
  <si>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</si>
  <si>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</si>
  <si>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</si>
  <si>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</si>
  <si>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</si>
  <si>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</si>
  <si>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</si>
  <si>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</si>
  <si>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</si>
  <si>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</si>
  <si>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</si>
  <si>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</si>
  <si>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</si>
  <si>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</si>
  <si>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</si>
  <si>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</si>
  <si>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</si>
  <si>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</si>
  <si>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</si>
  <si>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</si>
  <si>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</si>
  <si>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</si>
  <si>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</si>
  <si>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</si>
  <si>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</si>
  <si>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</si>
  <si>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</si>
  <si>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</si>
  <si>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</si>
  <si>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</si>
  <si>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</si>
  <si>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</si>
  <si>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</si>
  <si>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</si>
  <si>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</si>
  <si>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</si>
  <si>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</si>
  <si>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</si>
  <si>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</si>
  <si>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</si>
  <si>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</si>
  <si>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</si>
  <si>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</si>
  <si>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</si>
  <si>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</si>
  <si>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</si>
  <si>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</si>
  <si>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</si>
  <si>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</si>
  <si>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</si>
  <si>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</si>
  <si>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</si>
  <si>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</si>
  <si>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</si>
  <si>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</si>
  <si>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</si>
  <si>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</si>
  <si>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</si>
  <si>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</si>
  <si>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</si>
  <si>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</si>
  <si>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</si>
  <si>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</si>
  <si>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</si>
  <si>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</si>
  <si>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</si>
  <si>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</si>
  <si>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</si>
  <si>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</si>
  <si>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</si>
  <si>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</si>
  <si>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</si>
  <si>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</si>
  <si>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</si>
  <si>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</si>
  <si>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</si>
  <si>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</si>
  <si>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</si>
  <si>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</si>
  <si>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</si>
  <si>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</si>
  <si>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</si>
  <si>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</si>
  <si>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</si>
  <si>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</si>
  <si>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</si>
  <si>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</si>
  <si>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</si>
  <si>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</si>
  <si>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</si>
  <si>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</si>
  <si>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</si>
  <si>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</si>
  <si>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</si>
  <si>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</si>
  <si>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</si>
  <si>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</si>
  <si>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</si>
  <si>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</si>
  <si>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</si>
  <si>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</si>
  <si>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</si>
  <si>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</si>
  <si>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</si>
  <si>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</si>
  <si>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</si>
  <si>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</si>
  <si>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</si>
  <si>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</si>
  <si>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</si>
  <si>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</si>
  <si>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</si>
  <si>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</si>
  <si>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</si>
  <si>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</si>
  <si>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</si>
  <si>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</si>
  <si>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</si>
  <si>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</si>
  <si>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</si>
  <si>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</si>
  <si>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</si>
  <si>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</si>
  <si>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</si>
  <si>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</si>
  <si>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</si>
  <si>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</si>
  <si>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</si>
  <si>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</si>
  <si>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</si>
  <si>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</si>
  <si>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</si>
  <si>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</si>
  <si>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</si>
  <si>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</si>
  <si>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</si>
  <si>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</si>
  <si>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</si>
  <si>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</si>
  <si>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</si>
  <si>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</si>
  <si>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</si>
  <si>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</si>
  <si>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</si>
  <si>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</si>
  <si>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</si>
  <si>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</si>
  <si>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</si>
  <si>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</si>
  <si>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</si>
  <si>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</si>
  <si>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</si>
  <si>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</si>
  <si>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</si>
  <si>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</si>
  <si>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</si>
  <si>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</si>
  <si>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</si>
  <si>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</si>
  <si>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</si>
  <si>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</si>
  <si>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</si>
  <si>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</si>
  <si>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</si>
  <si>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</si>
  <si>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</si>
  <si>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</si>
  <si>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</si>
  <si>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</si>
  <si>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</si>
  <si>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</si>
  <si>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</si>
  <si>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</si>
  <si>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</si>
  <si>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</si>
  <si>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</si>
  <si>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</si>
  <si>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</si>
  <si>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</si>
  <si>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</si>
  <si>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</si>
  <si>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</si>
  <si>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</si>
  <si>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</si>
  <si>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</si>
  <si>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</si>
  <si>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</si>
  <si>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</si>
  <si>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</si>
  <si>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</si>
  <si>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</si>
  <si>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</si>
  <si>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</si>
  <si>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</si>
  <si>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</si>
  <si>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</si>
  <si>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</si>
  <si>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</si>
  <si>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</si>
  <si>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</si>
  <si>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</si>
  <si>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</si>
  <si>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</si>
  <si>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</si>
  <si>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</si>
  <si>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</si>
  <si>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</si>
  <si>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</si>
  <si>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</si>
  <si>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</si>
  <si>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</si>
  <si>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</si>
  <si>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</si>
  <si>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</si>
  <si>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</si>
  <si>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</si>
  <si>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</si>
  <si>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</si>
  <si>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</si>
  <si>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</si>
  <si>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</si>
  <si>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</si>
  <si>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</si>
  <si>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</si>
  <si>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</si>
  <si>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</si>
  <si>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</si>
  <si>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</si>
  <si>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</si>
  <si>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</si>
  <si>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</si>
  <si>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</si>
  <si>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</si>
  <si>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</si>
  <si>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</si>
  <si>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</si>
  <si>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</si>
  <si>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</si>
  <si>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</si>
  <si>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</si>
  <si>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</si>
  <si>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</si>
  <si>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</si>
  <si>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</si>
  <si>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</si>
  <si>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</si>
  <si>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</si>
  <si>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</si>
  <si>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</si>
  <si>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</si>
  <si>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</si>
  <si>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</si>
  <si>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</si>
  <si>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</si>
  <si>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</si>
  <si>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</si>
  <si>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</si>
  <si>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</si>
  <si>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</si>
  <si>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</si>
  <si>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</si>
  <si>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</si>
  <si>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</si>
  <si>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</si>
  <si>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</si>
  <si>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</si>
  <si>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</si>
  <si>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</si>
  <si>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</si>
  <si>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</si>
  <si>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</si>
  <si>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</si>
  <si>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</si>
  <si>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</si>
  <si>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</si>
  <si>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</si>
  <si>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</si>
  <si>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</si>
  <si>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</si>
  <si>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</si>
  <si>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</si>
  <si>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</si>
  <si>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</si>
  <si>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</si>
  <si>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</si>
  <si>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</si>
  <si>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</si>
  <si>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</si>
  <si>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</si>
  <si>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</si>
  <si>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</si>
  <si>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</si>
  <si>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</si>
  <si>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</si>
  <si>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</si>
  <si>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</si>
  <si>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</si>
  <si>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</si>
  <si>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</si>
  <si>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</si>
  <si>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</si>
  <si>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</si>
  <si>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</si>
  <si>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</si>
  <si>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</si>
  <si>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</si>
  <si>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</si>
  <si>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</si>
  <si>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</si>
  <si>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</si>
  <si>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</si>
  <si>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</si>
  <si>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</si>
  <si>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</si>
  <si>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</si>
  <si>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</si>
  <si>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</si>
  <si>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</si>
  <si>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</si>
  <si>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</si>
  <si>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</si>
  <si>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</si>
  <si>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</si>
  <si>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</si>
  <si>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</si>
  <si>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</si>
  <si>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</si>
  <si>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</si>
  <si>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</si>
  <si>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</si>
  <si>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</si>
  <si>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</si>
  <si>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</si>
  <si>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</si>
  <si>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</si>
  <si>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</si>
  <si>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</si>
  <si>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</si>
  <si>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</si>
  <si>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</si>
  <si>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</si>
  <si>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</si>
  <si>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</si>
  <si>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</si>
  <si>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</si>
  <si>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</si>
  <si>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</si>
  <si>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</si>
  <si>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</si>
  <si>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</si>
  <si>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</si>
  <si>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</si>
  <si>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</si>
  <si>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</si>
  <si>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</si>
  <si>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</si>
  <si>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</si>
  <si>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</si>
  <si>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</si>
  <si>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</si>
  <si>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</si>
  <si>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</si>
  <si>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</si>
  <si>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</si>
  <si>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</si>
  <si>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</si>
  <si>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</si>
  <si>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</si>
  <si>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</si>
  <si>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</si>
  <si>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</si>
  <si>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</si>
  <si>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</si>
  <si>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</si>
  <si>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</si>
  <si>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</si>
  <si>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</si>
  <si>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</si>
  <si>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</si>
  <si>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</si>
  <si>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</si>
  <si>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</si>
  <si>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</si>
  <si>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</si>
  <si>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</si>
  <si>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</si>
  <si>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</si>
  <si>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</si>
  <si>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</si>
  <si>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</si>
  <si>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</si>
  <si>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</si>
  <si>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</si>
  <si>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</si>
  <si>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</si>
  <si>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</si>
  <si>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</si>
  <si>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</si>
  <si>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</si>
  <si>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</si>
  <si>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</si>
  <si>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</si>
  <si>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</si>
  <si>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</si>
  <si>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</si>
  <si>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</si>
  <si>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</si>
  <si>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</si>
  <si>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</si>
  <si>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</si>
  <si>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</si>
  <si>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</si>
  <si>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</si>
  <si>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</si>
  <si>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</si>
  <si>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</si>
  <si>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</si>
  <si>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</si>
  <si>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</si>
  <si>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</si>
  <si>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</si>
  <si>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</si>
  <si>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</si>
  <si>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</si>
  <si>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</si>
  <si>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</si>
  <si>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</si>
  <si>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</si>
  <si>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</si>
  <si>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</si>
  <si>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</si>
  <si>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</si>
  <si>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</si>
  <si>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</si>
  <si>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</si>
  <si>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</si>
  <si>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</si>
  <si>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</si>
  <si>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</si>
  <si>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</si>
  <si>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</si>
  <si>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</si>
  <si>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</si>
  <si>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</si>
  <si>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</si>
  <si>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</si>
  <si>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</si>
  <si>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</si>
  <si>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</si>
  <si>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</si>
  <si>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</si>
  <si>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</si>
  <si>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</si>
  <si>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</si>
  <si>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</si>
  <si>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</si>
  <si>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</si>
  <si>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</si>
  <si>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</si>
  <si>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</si>
  <si>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</si>
  <si>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</si>
  <si>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</si>
  <si>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</si>
  <si>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</si>
  <si>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</si>
  <si>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</si>
  <si>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</si>
  <si>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</si>
  <si>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</si>
  <si>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</si>
  <si>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</si>
  <si>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</si>
  <si>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</si>
  <si>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</si>
  <si>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</si>
  <si>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</si>
  <si>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</si>
  <si>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</si>
  <si>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</si>
  <si>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</si>
  <si>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</si>
  <si>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</si>
  <si>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</si>
  <si>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</si>
  <si>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</si>
  <si>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</si>
  <si>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</si>
  <si>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</si>
  <si>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</si>
  <si>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</si>
  <si>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</si>
  <si>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</si>
  <si>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</si>
  <si>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</si>
  <si>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</si>
  <si>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</si>
  <si>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</si>
  <si>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</si>
  <si>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</si>
  <si>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</si>
  <si>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</si>
  <si>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</si>
  <si>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</si>
  <si>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</si>
  <si>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</si>
  <si>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</si>
  <si>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</si>
  <si>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</si>
  <si>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</si>
  <si>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</si>
  <si>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</si>
  <si>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</si>
  <si>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</si>
  <si>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</si>
  <si>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</si>
  <si>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</si>
  <si>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</si>
  <si>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</si>
  <si>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</si>
  <si>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</si>
  <si>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</si>
  <si>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</si>
  <si>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</si>
  <si>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</si>
  <si>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</si>
  <si>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</si>
  <si>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</si>
  <si>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</si>
  <si>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</si>
  <si>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</si>
  <si>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</si>
  <si>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</si>
  <si>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</si>
  <si>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</si>
  <si>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</si>
  <si>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</si>
  <si>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</si>
  <si>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</si>
  <si>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</si>
  <si>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</si>
  <si>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</si>
  <si>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</si>
  <si>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</si>
  <si>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</si>
  <si>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</si>
  <si>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</si>
  <si>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</si>
  <si>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</si>
  <si>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</si>
  <si>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</si>
  <si>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</si>
  <si>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</si>
  <si>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</si>
  <si>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</si>
  <si>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</si>
  <si>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</si>
  <si>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</si>
  <si>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</si>
  <si>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</si>
  <si>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</si>
  <si>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</si>
  <si>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</si>
  <si>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</si>
  <si>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</si>
  <si>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</si>
  <si>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</si>
  <si>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</si>
  <si>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</si>
  <si>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</si>
  <si>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</si>
  <si>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</si>
  <si>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</si>
  <si>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</si>
  <si>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</si>
  <si>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</si>
  <si>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</si>
  <si>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</si>
  <si>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</si>
  <si>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</si>
  <si>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</si>
  <si>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</si>
  <si>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</si>
  <si>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</si>
  <si>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</si>
  <si>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</si>
  <si>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</si>
  <si>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</si>
  <si>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</si>
  <si>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</si>
  <si>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</si>
  <si>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</si>
  <si>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</si>
  <si>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</si>
  <si>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</si>
  <si>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</si>
  <si>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</si>
  <si>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</si>
  <si>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</si>
  <si>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</si>
  <si>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</si>
  <si>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</si>
  <si>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</si>
  <si>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</si>
  <si>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</si>
  <si>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</si>
  <si>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</si>
  <si>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</si>
  <si>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</si>
  <si>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</si>
  <si>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</si>
  <si>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</si>
  <si>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</si>
  <si>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</si>
  <si>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</si>
  <si>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</si>
  <si>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</si>
  <si>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</si>
  <si>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</si>
  <si>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</si>
  <si>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</si>
  <si>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</si>
  <si>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</si>
  <si>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</si>
  <si>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</si>
  <si>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</si>
  <si>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</si>
  <si>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</si>
  <si>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</si>
  <si>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</si>
  <si>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</si>
  <si>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</si>
  <si>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</si>
  <si>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</si>
  <si>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</si>
  <si>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</si>
  <si>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</si>
  <si>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</si>
  <si>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</si>
  <si>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</si>
  <si>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</si>
  <si>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</si>
  <si>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</si>
  <si>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</si>
  <si>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</si>
  <si>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</si>
  <si>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</si>
  <si>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</si>
  <si>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</si>
  <si>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</si>
  <si>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</si>
  <si>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</si>
  <si>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</si>
  <si>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</si>
  <si>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</si>
  <si>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</si>
  <si>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</si>
  <si>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</si>
  <si>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</si>
  <si>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</si>
  <si>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</si>
  <si>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</si>
  <si>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</si>
  <si>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</si>
  <si>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</si>
  <si>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</si>
  <si>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</si>
  <si>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</si>
  <si>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</si>
  <si>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</si>
  <si>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</si>
  <si>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</si>
  <si>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</si>
  <si>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</si>
  <si>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</si>
  <si>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</si>
  <si>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</si>
  <si>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</si>
  <si>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</si>
  <si>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</si>
  <si>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</si>
  <si>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</si>
  <si>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</si>
  <si>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</si>
  <si>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</si>
  <si>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</si>
  <si>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</si>
  <si>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</si>
  <si>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</si>
  <si>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</si>
  <si>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</si>
  <si>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</si>
  <si>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</si>
  <si>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</si>
  <si>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</si>
  <si>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</si>
  <si>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</si>
  <si>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</si>
  <si>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</si>
  <si>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</si>
  <si>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</si>
  <si>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</si>
  <si>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</si>
  <si>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</si>
  <si>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</si>
  <si>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</si>
  <si>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</si>
  <si>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</si>
  <si>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</si>
  <si>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</si>
  <si>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</si>
  <si>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</si>
  <si>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</si>
  <si>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</si>
  <si>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</si>
  <si>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</si>
  <si>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</si>
  <si>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</si>
  <si>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</si>
  <si>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</si>
  <si>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</si>
  <si>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</si>
  <si>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</si>
  <si>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</si>
  <si>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</si>
  <si>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</si>
  <si>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</si>
  <si>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</si>
  <si>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</si>
  <si>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</si>
  <si>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</si>
  <si>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</si>
  <si>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</si>
  <si>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</si>
  <si>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</si>
  <si>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</si>
  <si>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</si>
  <si>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</si>
  <si>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</si>
  <si>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</si>
  <si>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</si>
  <si>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</si>
  <si>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</si>
  <si>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</si>
  <si>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</si>
  <si>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</si>
  <si>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</si>
  <si>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</si>
  <si>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</si>
  <si>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</si>
  <si>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</si>
  <si>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</si>
  <si>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</si>
  <si>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</si>
  <si>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</si>
  <si>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</si>
  <si>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</si>
  <si>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</si>
  <si>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</si>
  <si>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</si>
  <si>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</si>
  <si>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</si>
  <si>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</si>
  <si>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</si>
  <si>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</si>
  <si>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</si>
  <si>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</si>
  <si>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</si>
  <si>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</si>
  <si>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</si>
  <si>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</si>
  <si>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</si>
  <si>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</si>
  <si>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</si>
  <si>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</si>
  <si>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</si>
  <si>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</si>
  <si>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</si>
  <si>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</si>
  <si>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</si>
  <si>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</si>
  <si>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</si>
  <si>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</si>
  <si>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</si>
  <si>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</si>
  <si>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</si>
  <si>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</si>
  <si>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</si>
  <si>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</si>
  <si>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</si>
  <si>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</si>
  <si>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</si>
  <si>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</si>
  <si>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</si>
  <si>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</si>
  <si>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</si>
  <si>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</si>
  <si>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</si>
  <si>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</si>
  <si>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</si>
  <si>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</si>
  <si>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</si>
  <si>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</si>
  <si>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</si>
  <si>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</si>
  <si>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</si>
  <si>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</si>
  <si>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</si>
  <si>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</si>
  <si>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</si>
  <si>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</si>
  <si>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</si>
  <si>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</si>
  <si>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</si>
  <si>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</si>
  <si>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</si>
  <si>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</si>
  <si>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</si>
  <si>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</si>
  <si>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</si>
  <si>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</si>
  <si>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</si>
  <si>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</si>
  <si>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</si>
  <si>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</si>
  <si>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</si>
  <si>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</si>
  <si>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</si>
  <si>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</si>
  <si>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</si>
  <si>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</si>
  <si>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</si>
  <si>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</si>
  <si>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</si>
  <si>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</si>
  <si>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</si>
  <si>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</si>
  <si>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</si>
  <si>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</si>
  <si>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</si>
  <si>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</si>
  <si>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</si>
  <si>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</si>
  <si>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</si>
  <si>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</si>
  <si>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</si>
  <si>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</si>
  <si>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</si>
  <si>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</si>
  <si>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</si>
  <si>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</si>
  <si>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</si>
  <si>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</si>
  <si>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</si>
  <si>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</si>
  <si>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</si>
  <si>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</si>
  <si>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</si>
  <si>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</si>
  <si>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</si>
  <si>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</si>
  <si>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</si>
  <si>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</si>
  <si>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</si>
  <si>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</si>
  <si>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</si>
  <si>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</si>
  <si>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</si>
  <si>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</si>
  <si>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</si>
  <si>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</si>
  <si>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</si>
  <si>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</si>
  <si>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</si>
  <si>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</si>
  <si>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</si>
  <si>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</si>
  <si>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</si>
  <si>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</si>
  <si>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</si>
  <si>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</si>
  <si>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</si>
  <si>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</si>
  <si>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</si>
  <si>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</si>
  <si>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</si>
  <si>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</si>
  <si>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</si>
  <si>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</si>
  <si>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</si>
  <si>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</si>
  <si>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</si>
  <si>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</si>
  <si>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</si>
  <si>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</si>
  <si>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</si>
  <si>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</si>
  <si>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</si>
  <si>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</si>
  <si>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</si>
  <si>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</si>
  <si>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</si>
  <si>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</si>
  <si>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</si>
  <si>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</si>
  <si>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</si>
  <si>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</si>
  <si>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</si>
  <si>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</si>
  <si>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</si>
  <si>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</si>
  <si>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</si>
  <si>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</si>
  <si>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</si>
  <si>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</si>
  <si>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</si>
  <si>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</si>
  <si>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</si>
  <si>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</si>
  <si>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</si>
  <si>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</si>
  <si>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</si>
  <si>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</si>
  <si>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</si>
  <si>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</si>
  <si>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</si>
  <si>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</si>
  <si>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</si>
  <si>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</si>
  <si>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</si>
  <si>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</si>
  <si>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</si>
  <si>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</si>
  <si>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</si>
  <si>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</si>
  <si>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</si>
  <si>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</si>
  <si>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</si>
  <si>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</si>
  <si>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</si>
  <si>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</si>
  <si>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</si>
  <si>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</si>
  <si>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</si>
  <si>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</si>
  <si>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</si>
  <si>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</si>
  <si>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</si>
  <si>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</si>
  <si>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</si>
  <si>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</si>
  <si>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</si>
  <si>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</si>
  <si>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</si>
  <si>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</si>
  <si>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</si>
  <si>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</si>
  <si>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</si>
  <si>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</si>
  <si>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</si>
  <si>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</si>
  <si>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</si>
  <si>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</si>
  <si>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</si>
  <si>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</si>
  <si>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</si>
  <si>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</si>
  <si>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</si>
  <si>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</si>
  <si>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</si>
  <si>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</si>
  <si>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</si>
  <si>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</si>
  <si>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</si>
  <si>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</si>
  <si>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</si>
  <si>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</si>
  <si>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</si>
  <si>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</si>
  <si>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</si>
  <si>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</si>
  <si>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</si>
  <si>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</si>
  <si>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</si>
  <si>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</si>
  <si>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</si>
  <si>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</si>
  <si>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</si>
  <si>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</si>
  <si>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</si>
  <si>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</si>
  <si>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</si>
  <si>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</si>
  <si>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</si>
  <si>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</si>
  <si>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</si>
  <si>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</si>
  <si>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</si>
  <si>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</si>
  <si>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</si>
  <si>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</si>
  <si>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</si>
  <si>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</si>
  <si>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</si>
  <si>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</si>
  <si>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</si>
  <si>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</si>
  <si>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</si>
  <si>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</si>
  <si>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</si>
  <si>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</si>
  <si>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</si>
  <si>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</si>
  <si>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</si>
  <si>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</si>
  <si>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</si>
  <si>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</si>
  <si>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</si>
  <si>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</si>
  <si>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</si>
  <si>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</si>
  <si>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</si>
  <si>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</si>
  <si>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</si>
  <si>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</si>
  <si>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</si>
  <si>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</si>
  <si>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</si>
  <si>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</si>
  <si>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</si>
  <si>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</si>
  <si>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</si>
  <si>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</si>
  <si>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</si>
  <si>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</si>
  <si>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</si>
  <si>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</si>
  <si>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</si>
  <si>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</si>
  <si>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</si>
  <si>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</si>
  <si>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</si>
  <si>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</si>
  <si>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</si>
  <si>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</si>
  <si>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</si>
  <si>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</si>
  <si>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</si>
  <si>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</si>
  <si>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</si>
  <si>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</si>
  <si>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</si>
  <si>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</si>
  <si>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</si>
  <si>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</si>
  <si>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</si>
  <si>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</si>
  <si>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</si>
  <si>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</si>
  <si>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</si>
  <si>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</si>
  <si>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</si>
  <si>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</si>
  <si>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</si>
  <si>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</si>
  <si>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</si>
  <si>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</si>
  <si>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</si>
  <si>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</si>
  <si>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</si>
  <si>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</si>
  <si>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</si>
  <si>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</si>
  <si>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</si>
  <si>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</si>
  <si>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</si>
  <si>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</si>
  <si>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</si>
  <si>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</si>
  <si>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</si>
  <si>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</si>
  <si>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</si>
  <si>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</si>
  <si>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</si>
  <si>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</si>
  <si>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</si>
  <si>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</si>
  <si>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</si>
  <si>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</si>
  <si>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</si>
  <si>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</si>
  <si>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</si>
  <si>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</si>
  <si>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</si>
  <si>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</si>
  <si>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</si>
  <si>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</si>
  <si>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</si>
  <si>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</si>
  <si>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</si>
  <si>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</si>
  <si>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</si>
  <si>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</si>
  <si>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</si>
  <si>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</si>
  <si>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</si>
  <si>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</si>
  <si>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</si>
  <si>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</si>
  <si>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</si>
  <si>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</si>
  <si>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</si>
  <si>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</si>
  <si>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</si>
  <si>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</si>
  <si>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</si>
  <si>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</si>
  <si>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</si>
  <si>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</si>
  <si>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</si>
  <si>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</si>
  <si>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</si>
  <si>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</si>
  <si>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</si>
  <si>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</si>
  <si>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</si>
  <si>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</si>
  <si>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</si>
  <si>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</si>
  <si>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</si>
  <si>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</si>
  <si>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</si>
  <si>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</si>
  <si>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</si>
  <si>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</si>
  <si>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</si>
  <si>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</si>
  <si>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</si>
  <si>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</si>
  <si>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</si>
  <si>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</si>
  <si>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</si>
  <si>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</si>
  <si>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</si>
  <si>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</si>
  <si>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</si>
  <si>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</si>
  <si>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</si>
  <si>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</si>
  <si>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</si>
  <si>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</si>
  <si>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</si>
  <si>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</si>
  <si>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</si>
  <si>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</si>
  <si>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</si>
  <si>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</si>
  <si>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</si>
  <si>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</si>
  <si>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</si>
  <si>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</si>
  <si>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</si>
  <si>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</si>
  <si>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</si>
  <si>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</si>
  <si>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</si>
  <si>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</si>
  <si>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</si>
  <si>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</si>
  <si>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</si>
  <si>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</si>
  <si>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</si>
  <si>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</si>
  <si>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</si>
  <si>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</si>
  <si>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</si>
  <si>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</si>
  <si>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</si>
  <si>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</si>
  <si>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</si>
  <si>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</si>
  <si>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</si>
  <si>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</si>
  <si>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</si>
  <si>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</si>
  <si>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</si>
  <si>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</si>
  <si>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</si>
  <si>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</si>
  <si>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</si>
  <si>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</si>
  <si>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</si>
  <si>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</si>
  <si>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</si>
  <si>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</si>
  <si>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</si>
  <si>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</si>
  <si>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</si>
  <si>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</si>
  <si>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</si>
  <si>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</si>
  <si>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</si>
  <si>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</si>
  <si>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</si>
  <si>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</si>
  <si>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</si>
  <si>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</si>
  <si>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</si>
  <si>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</si>
  <si>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</si>
  <si>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</si>
  <si>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</si>
  <si>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</si>
  <si>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</si>
  <si>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</si>
  <si>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</si>
  <si>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</si>
  <si>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</si>
  <si>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</si>
  <si>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</si>
  <si>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</si>
  <si>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</si>
  <si>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</si>
  <si>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</si>
  <si>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</si>
  <si>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</si>
  <si>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</si>
  <si>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</si>
  <si>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</si>
  <si>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</si>
  <si>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</si>
  <si>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</si>
  <si>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</si>
  <si>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</si>
  <si>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</si>
  <si>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</si>
  <si>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</si>
  <si>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</si>
  <si>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</si>
  <si>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</si>
  <si>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</si>
  <si>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</si>
  <si>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</si>
  <si>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</si>
  <si>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</si>
  <si>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</si>
  <si>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</si>
  <si>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</si>
  <si>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</si>
  <si>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</si>
  <si>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</si>
  <si>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</si>
  <si>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</si>
  <si>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</si>
  <si>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</si>
  <si>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</si>
  <si>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</si>
  <si>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</si>
  <si>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</si>
  <si>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</si>
  <si>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</si>
  <si>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</si>
  <si>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</si>
  <si>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</si>
  <si>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</si>
  <si>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</si>
  <si>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</si>
  <si>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</si>
  <si>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</si>
  <si>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</si>
  <si>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</si>
  <si>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</si>
  <si>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</si>
  <si>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</si>
  <si>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</si>
  <si>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</si>
  <si>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</si>
  <si>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</si>
  <si>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</si>
  <si>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</si>
  <si>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</si>
  <si>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</si>
  <si>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</si>
  <si>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</si>
  <si>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</si>
  <si>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</si>
  <si>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</si>
  <si>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</si>
  <si>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</si>
  <si>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</si>
  <si>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</si>
  <si>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</si>
  <si>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</si>
  <si>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</si>
  <si>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</si>
  <si>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</si>
  <si>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</si>
  <si>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</si>
  <si>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</si>
  <si>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</si>
  <si>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</si>
  <si>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</si>
  <si>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</si>
  <si>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</si>
  <si>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</si>
  <si>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</si>
  <si>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</si>
  <si>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</si>
  <si>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</si>
  <si>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</si>
  <si>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</si>
  <si>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</si>
  <si>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</si>
  <si>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</si>
  <si>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</si>
  <si>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</si>
  <si>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</si>
  <si>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</si>
  <si>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</si>
  <si>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</si>
  <si>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</si>
  <si>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</si>
  <si>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</si>
  <si>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</si>
  <si>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</si>
  <si>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</si>
  <si>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</si>
  <si>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</si>
  <si>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</si>
  <si>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</si>
  <si>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</si>
  <si>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</si>
  <si>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</si>
  <si>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</si>
  <si>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</si>
  <si>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</si>
  <si>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</si>
  <si>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</si>
  <si>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</si>
  <si>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</si>
  <si>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</si>
  <si>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</si>
  <si>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</si>
  <si>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</si>
  <si>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</si>
  <si>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</si>
  <si>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</si>
  <si>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</si>
  <si>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</si>
  <si>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</si>
  <si>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</si>
  <si>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</si>
  <si>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</si>
  <si>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</si>
  <si>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</si>
  <si>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</si>
  <si>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</si>
  <si>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</si>
  <si>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</si>
  <si>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</si>
  <si>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</si>
  <si>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</si>
  <si>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</si>
  <si>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</si>
  <si>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</si>
  <si>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</si>
  <si>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</si>
  <si>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</si>
  <si>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</si>
  <si>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</si>
  <si>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</si>
  <si>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</si>
  <si>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</si>
  <si>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</si>
  <si>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</si>
  <si>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</si>
  <si>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</si>
  <si>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</si>
  <si>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</si>
  <si>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</si>
  <si>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</si>
  <si>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</si>
  <si>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</si>
  <si>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</si>
  <si>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</si>
  <si>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</si>
  <si>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</si>
  <si>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</si>
  <si>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</si>
  <si>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</si>
  <si>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</si>
  <si>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</si>
  <si>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</si>
  <si>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</si>
  <si>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</si>
  <si>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</si>
  <si>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</si>
  <si>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</si>
  <si>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</si>
  <si>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</si>
  <si>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</si>
  <si>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</si>
  <si>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</si>
  <si>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</si>
  <si>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</si>
  <si>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</si>
  <si>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</si>
  <si>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</si>
  <si>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</si>
  <si>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</si>
  <si>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</si>
  <si>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</si>
  <si>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</si>
  <si>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</si>
  <si>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</si>
  <si>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</si>
  <si>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</si>
  <si>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</si>
  <si>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</si>
  <si>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</si>
  <si>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</si>
  <si>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</si>
  <si>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</si>
  <si>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</si>
  <si>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</si>
  <si>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</si>
  <si>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</si>
  <si>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</si>
  <si>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</si>
  <si>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</si>
  <si>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</si>
  <si>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</si>
  <si>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</si>
  <si>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</si>
  <si>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</si>
  <si>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</si>
  <si>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</si>
  <si>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</si>
  <si>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</si>
  <si>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</si>
  <si>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</si>
  <si>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</si>
  <si>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</si>
  <si>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</si>
  <si>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</si>
  <si>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</si>
  <si>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</si>
  <si>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</si>
  <si>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</si>
  <si>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</si>
  <si>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</si>
  <si>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</si>
  <si>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</si>
  <si>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</si>
  <si>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</si>
  <si>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</si>
  <si>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</si>
  <si>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</si>
  <si>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</si>
  <si>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</si>
  <si>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</si>
  <si>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</si>
  <si>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</si>
  <si>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</si>
  <si>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</si>
  <si>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</si>
  <si>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</si>
  <si>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</si>
  <si>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</si>
  <si>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</si>
  <si>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</si>
  <si>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</si>
  <si>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</si>
  <si>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</si>
  <si>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</si>
  <si>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</si>
  <si>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</si>
  <si>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</si>
  <si>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</si>
  <si>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</si>
  <si>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</si>
  <si>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</si>
  <si>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</si>
  <si>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</si>
  <si>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</si>
  <si>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</si>
  <si>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</si>
  <si>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</si>
  <si>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</si>
  <si>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</si>
  <si>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</si>
  <si>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</si>
  <si>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</si>
  <si>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</si>
  <si>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</si>
  <si>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</si>
  <si>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</si>
  <si>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</si>
  <si>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</si>
  <si>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</si>
  <si>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</si>
  <si>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</si>
  <si>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</si>
  <si>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</si>
  <si>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</si>
  <si>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</si>
  <si>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</si>
  <si>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</si>
  <si>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</si>
  <si>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</si>
  <si>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</si>
  <si>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</si>
  <si>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</si>
  <si>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</si>
  <si>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</si>
  <si>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</si>
  <si>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</si>
  <si>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</si>
  <si>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</si>
  <si>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</si>
  <si>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</si>
  <si>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</si>
  <si>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</si>
  <si>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</si>
  <si>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</si>
  <si>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</si>
  <si>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</si>
  <si>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</si>
  <si>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</si>
  <si>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</si>
  <si>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</si>
  <si>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</si>
  <si>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</si>
  <si>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</si>
  <si>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</si>
  <si>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</si>
  <si>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</si>
  <si>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</si>
  <si>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</si>
  <si>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</si>
  <si>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</si>
  <si>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</si>
  <si>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</si>
  <si>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</si>
  <si>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</si>
  <si>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</si>
  <si>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</si>
  <si>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</si>
  <si>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</si>
  <si>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</si>
  <si>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</si>
  <si>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</si>
  <si>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</si>
  <si>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</si>
  <si>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</si>
  <si>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</si>
  <si>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</si>
  <si>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</si>
  <si>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</si>
  <si>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</si>
  <si>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</si>
  <si>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</si>
  <si>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</si>
  <si>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</si>
  <si>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</si>
  <si>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</si>
  <si>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</si>
  <si>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</si>
  <si>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</si>
  <si>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</si>
  <si>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</si>
  <si>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</si>
  <si>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</si>
  <si>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</si>
  <si>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</si>
  <si>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</si>
  <si>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</si>
  <si>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</si>
  <si>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</si>
  <si>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</si>
  <si>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</si>
  <si>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</si>
  <si>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</si>
  <si>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</si>
  <si>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</si>
  <si>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</si>
  <si>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</si>
  <si>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</si>
  <si>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</si>
  <si>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</si>
  <si>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</si>
  <si>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</si>
  <si>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</si>
  <si>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</si>
  <si>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</si>
  <si>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</si>
  <si>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</si>
  <si>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</si>
  <si>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</si>
  <si>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</si>
  <si>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</si>
  <si>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</si>
  <si>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</si>
  <si>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</si>
  <si>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</si>
  <si>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</si>
  <si>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</si>
  <si>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</si>
  <si>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</si>
  <si>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</si>
  <si>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</si>
  <si>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</si>
  <si>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</si>
  <si>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</si>
  <si>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</si>
  <si>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</si>
  <si>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</si>
  <si>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</si>
  <si>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</si>
  <si>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</si>
  <si>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</si>
  <si>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</si>
  <si>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</si>
  <si>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</si>
  <si>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</si>
  <si>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</si>
  <si>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</si>
  <si>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</si>
  <si>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</si>
  <si>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</si>
  <si>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</si>
  <si>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</si>
  <si>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</si>
  <si>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</si>
  <si>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</si>
  <si>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</si>
  <si>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</si>
  <si>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</si>
  <si>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</si>
  <si>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</si>
  <si>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</si>
  <si>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</si>
  <si>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</si>
  <si>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</si>
  <si>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</si>
  <si>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</si>
  <si>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</si>
  <si>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</si>
  <si>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</si>
  <si>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</si>
  <si>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</si>
  <si>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</si>
  <si>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</si>
  <si>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</si>
  <si>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</si>
  <si>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</si>
  <si>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</si>
  <si>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</si>
  <si>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</si>
  <si>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</si>
  <si>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</si>
  <si>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</si>
  <si>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</si>
  <si>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</si>
  <si>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</si>
  <si>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</si>
  <si>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</si>
  <si>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</si>
  <si>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</si>
  <si>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</si>
  <si>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</si>
  <si>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</si>
  <si>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</si>
  <si>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</si>
  <si>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</si>
  <si>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</si>
  <si>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</si>
  <si>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</si>
  <si>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</si>
  <si>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</si>
  <si>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</si>
  <si>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</si>
  <si>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</si>
  <si>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</si>
  <si>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</si>
  <si>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</si>
  <si>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</si>
  <si>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</si>
  <si>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</si>
  <si>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</si>
  <si>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</si>
  <si>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</si>
  <si>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</si>
  <si>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</si>
  <si>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</si>
  <si>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</si>
  <si>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</si>
  <si>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</si>
  <si>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</si>
  <si>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</si>
  <si>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</si>
  <si>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</si>
  <si>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</si>
  <si>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</si>
  <si>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</si>
  <si>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</si>
  <si>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</si>
  <si>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</si>
  <si>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</si>
  <si>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</si>
  <si>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</si>
  <si>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</si>
  <si>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</si>
  <si>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</si>
  <si>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</si>
  <si>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</si>
  <si>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</si>
  <si>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</si>
  <si>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</si>
  <si>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</si>
  <si>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</si>
  <si>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</si>
  <si>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</si>
  <si>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</si>
  <si>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</si>
  <si>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</si>
  <si>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</si>
  <si>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</si>
  <si>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</si>
  <si>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</si>
  <si>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</si>
  <si>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</si>
  <si>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</si>
  <si>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</si>
  <si>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</si>
  <si>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</si>
  <si>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</si>
  <si>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</si>
  <si>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</si>
  <si>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</si>
  <si>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</si>
  <si>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</si>
  <si>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</si>
  <si>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</si>
  <si>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</si>
  <si>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</si>
  <si>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</si>
  <si>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</si>
  <si>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</si>
  <si>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</si>
  <si>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</si>
  <si>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</si>
  <si>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</si>
  <si>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</si>
  <si>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</si>
  <si>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</si>
  <si>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</si>
  <si>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</si>
  <si>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</si>
  <si>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</si>
  <si>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</si>
  <si>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</si>
  <si>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</si>
  <si>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</si>
  <si>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</si>
  <si>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</si>
  <si>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</si>
  <si>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</si>
  <si>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</si>
  <si>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</si>
  <si>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</si>
  <si>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</si>
  <si>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</si>
  <si>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</si>
  <si>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</si>
  <si>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</si>
  <si>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</si>
  <si>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</si>
  <si>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</si>
  <si>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</si>
  <si>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</si>
  <si>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</si>
  <si>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</si>
  <si>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</si>
  <si>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</si>
  <si>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</si>
  <si>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</si>
  <si>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</si>
  <si>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</si>
  <si>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</si>
  <si>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</si>
  <si>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</si>
  <si>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</si>
  <si>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</si>
  <si>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</si>
  <si>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</si>
  <si>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</si>
  <si>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</si>
  <si>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</si>
  <si>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</si>
  <si>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</si>
  <si>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</si>
  <si>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</si>
  <si>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</si>
  <si>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</si>
  <si>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</si>
  <si>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</si>
  <si>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</si>
  <si>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</si>
  <si>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</si>
  <si>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</si>
  <si>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</si>
  <si>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</si>
  <si>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</si>
  <si>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</si>
  <si>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</si>
  <si>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</si>
  <si>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</si>
  <si>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</si>
  <si>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</si>
  <si>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</si>
  <si>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</si>
  <si>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</si>
  <si>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</si>
  <si>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</si>
  <si>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</si>
  <si>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</si>
  <si>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</si>
  <si>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</si>
  <si>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</si>
  <si>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</si>
  <si>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</si>
  <si>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</si>
  <si>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</si>
  <si>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</si>
  <si>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</si>
  <si>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</si>
  <si>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</si>
  <si>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</si>
  <si>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</si>
  <si>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</si>
  <si>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</si>
  <si>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</si>
  <si>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</si>
  <si>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</si>
  <si>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</si>
  <si>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</si>
  <si>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</si>
  <si>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</si>
  <si>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</si>
  <si>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</si>
  <si>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</si>
  <si>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</si>
  <si>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</si>
  <si>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</si>
  <si>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</si>
  <si>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</si>
  <si>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</si>
  <si>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</si>
  <si>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</si>
  <si>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</si>
  <si>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</si>
  <si>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</si>
  <si>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</si>
  <si>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</si>
  <si>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</si>
  <si>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</si>
  <si>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</si>
  <si>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</si>
  <si>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</si>
  <si>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</si>
  <si>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</si>
  <si>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</si>
  <si>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</si>
  <si>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</si>
  <si>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</si>
  <si>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</si>
  <si>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</si>
  <si>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</si>
  <si>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</si>
  <si>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</si>
  <si>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</si>
  <si>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</si>
  <si>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</si>
  <si>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</si>
  <si>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</si>
  <si>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</si>
  <si>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</si>
  <si>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</si>
  <si>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</si>
  <si>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</si>
  <si>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</si>
  <si>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</si>
  <si>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</si>
  <si>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</si>
  <si>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</si>
  <si>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</si>
  <si>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</si>
  <si>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</si>
  <si>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</si>
  <si>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</si>
  <si>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</si>
  <si>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</si>
  <si>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</si>
  <si>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</si>
  <si>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</si>
  <si>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</si>
  <si>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</si>
  <si>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</si>
  <si>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</si>
  <si>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</si>
  <si>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</si>
  <si>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</si>
  <si>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</si>
  <si>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</si>
  <si>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</si>
  <si>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</si>
  <si>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</si>
  <si>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</si>
  <si>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</si>
  <si>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</si>
  <si>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</si>
  <si>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</si>
  <si>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</si>
  <si>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</si>
  <si>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</si>
  <si>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</si>
  <si>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</si>
  <si>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</si>
  <si>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</si>
  <si>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</si>
  <si>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</si>
  <si>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</si>
  <si>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</si>
  <si>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</si>
  <si>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</si>
  <si>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</si>
  <si>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</si>
  <si>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</si>
  <si>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</si>
  <si>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</si>
  <si>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</si>
  <si>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</si>
  <si>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</si>
  <si>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</si>
  <si>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</si>
  <si>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</si>
  <si>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</si>
  <si>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</si>
  <si>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</si>
  <si>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</si>
  <si>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</si>
  <si>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</si>
  <si>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</si>
  <si>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</si>
  <si>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</si>
  <si>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</si>
  <si>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</si>
  <si>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</si>
  <si>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</si>
  <si>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</si>
  <si>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</si>
  <si>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</si>
  <si>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</si>
  <si>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</si>
  <si>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</si>
  <si>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</si>
  <si>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</si>
  <si>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</si>
  <si>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</si>
  <si>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</si>
  <si>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</si>
  <si>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</si>
  <si>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</si>
  <si>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</si>
  <si>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</si>
  <si>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</si>
  <si>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</si>
  <si>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</si>
  <si>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</si>
  <si>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</si>
  <si>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</si>
  <si>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</si>
  <si>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</si>
  <si>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</si>
  <si>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</si>
  <si>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</si>
  <si>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</si>
  <si>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</si>
  <si>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</si>
  <si>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</si>
  <si>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</si>
  <si>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</si>
  <si>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</si>
  <si>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</si>
  <si>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</si>
  <si>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</si>
  <si>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</si>
  <si>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</si>
  <si>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</si>
  <si>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</si>
  <si>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</si>
  <si>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</si>
  <si>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</si>
  <si>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</si>
  <si>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</si>
  <si>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</si>
  <si>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</si>
  <si>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</si>
  <si>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</si>
  <si>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</si>
  <si>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</si>
  <si>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</si>
  <si>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</si>
  <si>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</si>
  <si>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</si>
  <si>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</si>
  <si>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</si>
  <si>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</si>
  <si>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</si>
  <si>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</si>
  <si>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</si>
  <si>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</si>
  <si>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</si>
  <si>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</si>
  <si>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</si>
  <si>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</si>
  <si>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</si>
  <si>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</si>
  <si>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</si>
  <si>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</si>
  <si>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</si>
  <si>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</si>
  <si>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</si>
  <si>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</si>
  <si>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</si>
  <si>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</si>
  <si>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</si>
  <si>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</si>
  <si>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</si>
  <si>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</si>
  <si>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</si>
  <si>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</si>
  <si>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</si>
  <si>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</si>
  <si>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</si>
  <si>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</si>
  <si>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</si>
  <si>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</si>
  <si>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</si>
  <si>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</si>
  <si>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</si>
  <si>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</si>
  <si>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</si>
  <si>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</si>
  <si>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</si>
  <si>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</si>
  <si>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</si>
  <si>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</si>
  <si>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</si>
  <si>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</si>
  <si>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</si>
  <si>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</si>
  <si>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</si>
  <si>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</si>
  <si>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</si>
  <si>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</si>
  <si>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</si>
  <si>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</si>
  <si>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</si>
  <si>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</si>
  <si>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</si>
  <si>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</si>
  <si>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</si>
  <si>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</si>
  <si>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</si>
  <si>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</si>
  <si>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</si>
  <si>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</si>
  <si>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</si>
  <si>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</si>
  <si>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</si>
  <si>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</si>
  <si>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</si>
  <si>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</si>
  <si>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</si>
  <si>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</si>
  <si>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</si>
  <si>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</si>
  <si>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</si>
  <si>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</si>
  <si>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</si>
  <si>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</si>
  <si>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</si>
  <si>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</si>
  <si>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</si>
  <si>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</si>
  <si>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</si>
  <si>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</si>
  <si>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</si>
  <si>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</si>
  <si>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</si>
  <si>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</si>
  <si>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</si>
  <si>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</si>
  <si>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</si>
  <si>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</si>
  <si>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</si>
  <si>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</si>
  <si>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</si>
  <si>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</si>
  <si>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</si>
  <si>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</si>
  <si>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</si>
  <si>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</si>
  <si>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</si>
  <si>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</si>
  <si>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</si>
  <si>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</si>
  <si>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</si>
  <si>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</si>
  <si>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</si>
  <si>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</si>
  <si>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</si>
  <si>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</si>
  <si>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</si>
  <si>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</si>
  <si>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</si>
  <si>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</si>
  <si>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</si>
  <si>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</si>
  <si>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</si>
  <si>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</si>
  <si>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</si>
  <si>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</si>
  <si>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</si>
  <si>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</si>
  <si>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</si>
  <si>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</si>
  <si>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</si>
  <si>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</si>
  <si>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</si>
  <si>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</si>
  <si>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</si>
  <si>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</si>
  <si>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</si>
  <si>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</si>
  <si>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</si>
  <si>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</si>
  <si>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</si>
  <si>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</si>
  <si>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</si>
  <si>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</si>
  <si>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</si>
  <si>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</si>
  <si>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</si>
  <si>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</si>
  <si>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</si>
  <si>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</si>
  <si>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</si>
  <si>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</si>
  <si>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</si>
  <si>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</si>
  <si>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</si>
  <si>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</si>
  <si>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</si>
  <si>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</si>
  <si>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</si>
  <si>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</si>
  <si>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</si>
  <si>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</si>
  <si>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</si>
  <si>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</si>
  <si>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</si>
  <si>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</si>
  <si>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</si>
  <si>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</si>
  <si>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</si>
  <si>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</si>
  <si>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</si>
  <si>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</si>
  <si>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</si>
  <si>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</si>
  <si>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</si>
  <si>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</si>
  <si>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</si>
  <si>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</si>
  <si>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</si>
  <si>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</si>
  <si>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</si>
  <si>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</si>
  <si>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</si>
  <si>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</si>
  <si>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</si>
  <si>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</si>
  <si>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</si>
  <si>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</si>
  <si>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</si>
  <si>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</si>
  <si>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</si>
  <si>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</si>
  <si>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</si>
  <si>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</si>
  <si>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</si>
  <si>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</si>
  <si>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</si>
  <si>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</si>
  <si>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</si>
  <si>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</si>
  <si>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</si>
  <si>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</si>
  <si>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</si>
  <si>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</si>
  <si>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</si>
  <si>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</si>
  <si>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</si>
  <si>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</si>
  <si>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</si>
  <si>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</si>
  <si>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</si>
  <si>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</si>
  <si>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</si>
  <si>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</si>
  <si>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</si>
  <si>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</si>
  <si>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</si>
  <si>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</si>
  <si>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</si>
  <si>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</si>
  <si>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</si>
  <si>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</si>
  <si>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</si>
  <si>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</si>
  <si>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</si>
  <si>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</si>
  <si>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</si>
  <si>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</si>
  <si>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</si>
  <si>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</si>
  <si>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</si>
  <si>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</si>
  <si>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</si>
  <si>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</si>
  <si>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</si>
  <si>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</si>
  <si>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</si>
  <si>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</si>
  <si>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</si>
  <si>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</si>
  <si>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</si>
  <si>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</si>
  <si>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</si>
  <si>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</si>
  <si>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</si>
  <si>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</si>
  <si>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</si>
  <si>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</si>
  <si>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</si>
  <si>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</si>
  <si>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</si>
  <si>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</si>
  <si>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</si>
  <si>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</si>
  <si>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</si>
  <si>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</si>
  <si>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</si>
  <si>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</si>
  <si>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</si>
  <si>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</si>
  <si>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</si>
  <si>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</si>
  <si>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</si>
  <si>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</si>
  <si>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</si>
  <si>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</si>
  <si>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</si>
  <si>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</si>
  <si>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</si>
  <si>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</si>
  <si>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</si>
  <si>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</si>
  <si>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</si>
  <si>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</si>
  <si>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</si>
  <si>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</si>
  <si>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</si>
  <si>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</si>
  <si>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</si>
  <si>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</si>
  <si>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</si>
  <si>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</si>
  <si>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</si>
  <si>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</si>
  <si>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</si>
  <si>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</si>
  <si>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</si>
  <si>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</si>
  <si>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</si>
  <si>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</si>
  <si>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</si>
  <si>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</si>
  <si>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</si>
  <si>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</si>
  <si>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</si>
  <si>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</si>
  <si>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</si>
  <si>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</si>
  <si>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</si>
  <si>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</si>
  <si>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</si>
  <si>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</si>
  <si>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</si>
  <si>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</si>
  <si>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</si>
  <si>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</si>
  <si>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</si>
  <si>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</si>
  <si>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</si>
  <si>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</si>
  <si>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</si>
  <si>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</si>
  <si>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</si>
  <si>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</si>
  <si>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</si>
  <si>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</si>
  <si>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</si>
  <si>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</si>
  <si>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</si>
  <si>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</si>
  <si>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</si>
  <si>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</si>
  <si>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</si>
  <si>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</si>
  <si>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</si>
  <si>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</si>
  <si>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</si>
  <si>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</si>
  <si>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</si>
  <si>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</si>
  <si>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</si>
  <si>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</si>
  <si>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</si>
  <si>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</si>
  <si>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</si>
  <si>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</si>
  <si>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</si>
  <si>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</si>
  <si>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</si>
  <si>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</si>
  <si>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</si>
  <si>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</si>
  <si>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</si>
  <si>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</si>
  <si>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</si>
  <si>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</si>
  <si>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</si>
  <si>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</si>
  <si>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</si>
  <si>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</si>
  <si>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</si>
  <si>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</si>
  <si>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</si>
  <si>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</si>
  <si>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</si>
  <si>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</si>
  <si>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</si>
  <si>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</si>
  <si>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</si>
  <si>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</si>
  <si>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</si>
  <si>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</si>
  <si>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</si>
  <si>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</si>
  <si>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</si>
  <si>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</si>
  <si>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</si>
  <si>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</si>
  <si>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</si>
  <si>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</si>
  <si>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</si>
  <si>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</si>
  <si>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</si>
  <si>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</si>
  <si>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</si>
  <si>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</si>
  <si>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</si>
  <si>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</si>
  <si>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</si>
  <si>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</si>
  <si>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</si>
  <si>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</si>
  <si>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</si>
  <si>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</si>
  <si>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</si>
  <si>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</si>
  <si>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</si>
  <si>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</si>
  <si>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</si>
  <si>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</si>
  <si>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</si>
  <si>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</si>
  <si>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</si>
  <si>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</si>
  <si>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</si>
  <si>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</si>
  <si>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</si>
  <si>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</si>
  <si>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</si>
  <si>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</si>
  <si>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</si>
  <si>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</si>
  <si>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</si>
  <si>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</si>
  <si>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</si>
  <si>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</si>
  <si>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</si>
  <si>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</si>
  <si>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</si>
  <si>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</si>
  <si>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</si>
  <si>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</si>
  <si>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</si>
  <si>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</si>
  <si>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</si>
  <si>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</si>
  <si>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</si>
  <si>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</si>
  <si>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</si>
  <si>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</si>
  <si>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</si>
  <si>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</si>
  <si>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</si>
  <si>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</si>
  <si>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</si>
  <si>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</si>
  <si>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</si>
  <si>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</si>
  <si>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</si>
  <si>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</si>
  <si>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</si>
  <si>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</si>
  <si>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</si>
  <si>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</si>
  <si>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</si>
  <si>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</si>
  <si>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</si>
  <si>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</si>
  <si>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</si>
  <si>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</si>
  <si>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</si>
  <si>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</si>
  <si>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</si>
  <si>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</si>
  <si>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</si>
  <si>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</si>
  <si>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</si>
  <si>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</si>
  <si>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</si>
  <si>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</si>
  <si>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</si>
  <si>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</si>
  <si>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</si>
  <si>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</si>
  <si>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</si>
  <si>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</si>
  <si>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</si>
  <si>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</si>
  <si>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</si>
  <si>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</si>
  <si>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</si>
  <si>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</si>
  <si>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</si>
  <si>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</si>
  <si>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</si>
  <si>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</si>
  <si>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</si>
  <si>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</si>
  <si>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</si>
  <si>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</si>
  <si>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</si>
  <si>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</si>
  <si>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</si>
  <si>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</si>
  <si>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</si>
  <si>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</si>
  <si>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</si>
  <si>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</si>
  <si>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</si>
  <si>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</si>
  <si>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</si>
  <si>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</si>
  <si>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</si>
  <si>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</si>
  <si>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</si>
  <si>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</si>
  <si>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</si>
  <si>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</si>
  <si>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</si>
  <si>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</si>
  <si>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</si>
  <si>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</si>
  <si>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</si>
  <si>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</si>
  <si>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</si>
  <si>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</si>
  <si>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</si>
  <si>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</si>
  <si>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</si>
  <si>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</si>
  <si>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</si>
  <si>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</si>
  <si>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</si>
  <si>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</si>
  <si>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</si>
  <si>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</si>
  <si>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</si>
  <si>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</si>
  <si>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</si>
  <si>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</si>
  <si>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</si>
  <si>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</si>
  <si>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</si>
  <si>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</si>
  <si>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</si>
  <si>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</si>
  <si>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</si>
  <si>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</si>
  <si>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</si>
  <si>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</si>
  <si>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</si>
  <si>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</si>
  <si>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</si>
  <si>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</si>
  <si>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</si>
  <si>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</si>
  <si>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</si>
  <si>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</si>
  <si>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</si>
  <si>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</si>
  <si>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</si>
  <si>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</si>
  <si>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</si>
  <si>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</si>
  <si>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</si>
  <si>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</si>
  <si>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</si>
  <si>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</si>
  <si>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</si>
  <si>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</si>
  <si>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</si>
  <si>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</si>
  <si>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</si>
  <si>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</si>
  <si>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</si>
  <si>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</si>
  <si>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</si>
  <si>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</si>
  <si>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</si>
  <si>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</si>
  <si>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</si>
  <si>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</si>
  <si>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</si>
  <si>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</si>
  <si>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</si>
  <si>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</si>
  <si>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</si>
  <si>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</si>
  <si>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</si>
  <si>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</si>
  <si>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</si>
  <si>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</si>
  <si>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</si>
  <si>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</si>
  <si>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</si>
  <si>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</si>
  <si>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</si>
  <si>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</si>
  <si>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</si>
  <si>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</si>
  <si>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</si>
  <si>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</si>
  <si>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</si>
  <si>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</si>
  <si>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</si>
  <si>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</si>
  <si>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</si>
  <si>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</si>
  <si>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</si>
  <si>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</si>
  <si>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</si>
  <si>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</si>
  <si>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</si>
  <si>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</si>
  <si>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</si>
  <si>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</si>
  <si>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</si>
  <si>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</si>
  <si>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</si>
  <si>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</si>
  <si>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</si>
  <si>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</si>
  <si>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</si>
  <si>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</si>
  <si>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</si>
  <si>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</si>
  <si>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</si>
  <si>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</si>
  <si>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</si>
  <si>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</si>
  <si>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</si>
  <si>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</si>
  <si>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</si>
  <si>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</si>
  <si>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</si>
  <si>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</si>
  <si>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</si>
  <si>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</si>
  <si>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</si>
  <si>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</si>
  <si>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</si>
  <si>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</si>
  <si>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</si>
  <si>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</si>
  <si>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</si>
  <si>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</si>
  <si>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</si>
  <si>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</si>
  <si>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</si>
  <si>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</si>
  <si>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</si>
  <si>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</si>
  <si>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</si>
  <si>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</si>
  <si>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</si>
  <si>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</si>
  <si>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</si>
  <si>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</si>
  <si>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</si>
  <si>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</si>
  <si>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</si>
  <si>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</si>
  <si>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</si>
  <si>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</si>
  <si>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</si>
  <si>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</si>
  <si>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</si>
  <si>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</si>
  <si>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</si>
  <si>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</si>
  <si>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</si>
  <si>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</si>
  <si>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</si>
  <si>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</si>
  <si>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</si>
  <si>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</si>
  <si>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</si>
  <si>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</si>
  <si>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</si>
  <si>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</si>
  <si>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</si>
  <si>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</si>
  <si>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</si>
  <si>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</si>
  <si>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</si>
  <si>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</si>
  <si>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</si>
  <si>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</si>
  <si>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</si>
  <si>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</si>
  <si>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</si>
  <si>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</si>
  <si>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</si>
  <si>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</si>
  <si>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</si>
  <si>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</si>
  <si>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</si>
  <si>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</si>
  <si>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</si>
  <si>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</si>
  <si>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</si>
  <si>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</si>
  <si>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</si>
  <si>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</si>
  <si>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</si>
  <si>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</si>
  <si>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</si>
  <si>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</si>
  <si>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</si>
  <si>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</si>
  <si>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</si>
  <si>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</si>
  <si>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</si>
  <si>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</si>
  <si>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</si>
  <si>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</si>
  <si>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</si>
  <si>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</si>
  <si>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</si>
  <si>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</si>
  <si>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</si>
  <si>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</si>
  <si>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</si>
  <si>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</si>
  <si>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</si>
  <si>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</si>
  <si>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</si>
  <si>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</si>
  <si>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</si>
  <si>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</si>
  <si>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</si>
  <si>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</si>
  <si>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</si>
  <si>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</si>
  <si>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</si>
  <si>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</si>
  <si>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</si>
  <si>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</si>
  <si>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</si>
  <si>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</si>
  <si>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</si>
  <si>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</si>
  <si>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</si>
  <si>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</si>
  <si>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</si>
  <si>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</si>
  <si>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</si>
  <si>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</si>
  <si>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</si>
  <si>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</si>
  <si>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</si>
  <si>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</si>
  <si>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</si>
  <si>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</si>
  <si>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</si>
  <si>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</si>
  <si>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</si>
  <si>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</si>
  <si>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</si>
  <si>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</si>
  <si>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</si>
  <si>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</si>
  <si>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</si>
  <si>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</si>
  <si>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</si>
  <si>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</si>
  <si>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</si>
  <si>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</si>
  <si>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</si>
  <si>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</si>
  <si>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</si>
  <si>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</si>
  <si>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</si>
  <si>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</si>
  <si>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</si>
  <si>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</si>
  <si>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</si>
  <si>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</si>
  <si>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</si>
  <si>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</si>
  <si>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</si>
  <si>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</si>
  <si>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</si>
  <si>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</si>
  <si>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</si>
  <si>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</si>
  <si>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</si>
  <si>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</si>
  <si>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</si>
  <si>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</si>
  <si>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</si>
  <si>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</si>
  <si>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</si>
  <si>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</si>
  <si>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</si>
  <si>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</si>
  <si>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</si>
  <si>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</si>
  <si>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</si>
  <si>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</si>
  <si>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</si>
  <si>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</si>
  <si>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</si>
  <si>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</si>
  <si>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</si>
  <si>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</si>
  <si>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</si>
  <si>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</si>
  <si>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</si>
  <si>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</si>
  <si>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</si>
  <si>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</si>
  <si>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</si>
  <si>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</si>
  <si>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</si>
  <si>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</si>
  <si>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</si>
  <si>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</si>
  <si>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</si>
  <si>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</si>
  <si>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</si>
  <si>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</si>
  <si>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</si>
  <si>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</si>
  <si>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</si>
  <si>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</si>
  <si>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</si>
  <si>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</si>
  <si>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</si>
  <si>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</si>
  <si>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</si>
  <si>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</si>
  <si>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</si>
  <si>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</si>
  <si>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</si>
  <si>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</si>
  <si>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</si>
  <si>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</si>
  <si>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</si>
  <si>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</si>
  <si>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</si>
  <si>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</si>
  <si>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</si>
  <si>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</si>
  <si>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</si>
  <si>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</si>
  <si>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</si>
  <si>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</si>
  <si>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</si>
  <si>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</si>
  <si>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</si>
  <si>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</si>
  <si>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</si>
  <si>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</si>
  <si>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</si>
  <si>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</si>
  <si>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</si>
  <si>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</si>
  <si>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</si>
  <si>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</si>
  <si>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</si>
  <si>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</si>
  <si>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</si>
  <si>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</si>
  <si>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</si>
  <si>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</si>
  <si>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</si>
  <si>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</si>
  <si>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</si>
  <si>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</si>
  <si>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</si>
  <si>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</si>
  <si>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</si>
  <si>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</si>
  <si>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</si>
  <si>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</si>
  <si>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</si>
  <si>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</si>
  <si>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</si>
  <si>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</si>
  <si>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</si>
  <si>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</si>
  <si>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</si>
  <si>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</si>
  <si>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</si>
  <si>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</si>
  <si>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</si>
  <si>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</si>
  <si>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</si>
  <si>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</si>
  <si>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</si>
  <si>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</si>
  <si>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</si>
  <si>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</si>
  <si>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</si>
  <si>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</si>
  <si>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</si>
  <si>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</si>
  <si>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</si>
  <si>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</si>
  <si>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</si>
  <si>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</si>
  <si>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</si>
  <si>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</si>
  <si>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</si>
  <si>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</si>
  <si>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</si>
  <si>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</si>
  <si>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</si>
  <si>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</si>
  <si>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</si>
  <si>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</si>
  <si>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</si>
  <si>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</si>
  <si>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</si>
  <si>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</si>
  <si>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</si>
  <si>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</si>
  <si>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</si>
  <si>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</si>
  <si>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</si>
  <si>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</si>
  <si>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</si>
  <si>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</si>
  <si>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</si>
  <si>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</si>
  <si>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</si>
  <si>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</si>
  <si>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</si>
  <si>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</si>
  <si>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</si>
  <si>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</si>
  <si>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</si>
  <si>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</si>
  <si>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</si>
  <si>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</si>
  <si>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</si>
  <si>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</si>
  <si>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</si>
  <si>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</si>
  <si>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</si>
  <si>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</si>
  <si>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</si>
  <si>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</si>
  <si>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</si>
  <si>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</si>
  <si>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</si>
  <si>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</si>
  <si>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</si>
  <si>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</si>
  <si>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</si>
  <si>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</si>
  <si>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</si>
  <si>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</si>
  <si>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</si>
  <si>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</si>
  <si>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</si>
  <si>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</si>
  <si>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</si>
  <si>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</si>
  <si>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</si>
  <si>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</si>
  <si>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</si>
  <si>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</si>
  <si>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</si>
  <si>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</si>
  <si>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</si>
  <si>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</si>
  <si>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</si>
  <si>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</si>
  <si>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</si>
  <si>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</si>
  <si>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</si>
  <si>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</si>
  <si>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</si>
  <si>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</si>
  <si>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</si>
  <si>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</si>
  <si>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</si>
  <si>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</si>
  <si>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</si>
  <si>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</si>
  <si>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</si>
  <si>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</si>
  <si>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</si>
  <si>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</si>
  <si>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</si>
  <si>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</si>
  <si>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</si>
  <si>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</si>
  <si>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</si>
  <si>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</si>
  <si>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</si>
  <si>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</si>
  <si>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</si>
  <si>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</si>
  <si>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</si>
  <si>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</si>
  <si>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</si>
  <si>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</si>
  <si>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</si>
  <si>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</si>
  <si>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</si>
  <si>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</si>
  <si>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</si>
  <si>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</si>
  <si>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</si>
  <si>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</si>
  <si>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</si>
  <si>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</si>
  <si>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</si>
  <si>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</si>
  <si>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</si>
  <si>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</si>
  <si>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</si>
  <si>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</si>
  <si>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</si>
  <si>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</si>
  <si>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</si>
  <si>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</si>
  <si>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</si>
  <si>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</si>
  <si>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</si>
  <si>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</si>
  <si>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</si>
  <si>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</si>
  <si>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</si>
  <si>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</si>
  <si>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</si>
  <si>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</si>
  <si>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</si>
  <si>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</si>
  <si>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</si>
  <si>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</si>
  <si>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</si>
  <si>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</si>
  <si>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</si>
  <si>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</si>
  <si>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</si>
  <si>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</si>
  <si>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</si>
  <si>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</si>
  <si>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</si>
  <si>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</si>
  <si>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</si>
  <si>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</si>
  <si>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</si>
  <si>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</si>
  <si>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</si>
  <si>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</si>
  <si>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</si>
  <si>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</si>
  <si>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</si>
  <si>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</si>
  <si>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</si>
  <si>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</si>
  <si>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</si>
  <si>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</si>
  <si>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</si>
  <si>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</si>
  <si>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</si>
  <si>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</si>
  <si>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</si>
  <si>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</si>
  <si>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</si>
  <si>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</si>
  <si>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</si>
  <si>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</si>
  <si>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</si>
  <si>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</si>
  <si>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</si>
  <si>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</si>
  <si>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</si>
  <si>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</si>
  <si>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</si>
  <si>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</si>
  <si>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</si>
  <si>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</si>
  <si>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</si>
  <si>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</si>
  <si>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</si>
  <si>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</si>
  <si>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</si>
  <si>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</si>
  <si>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</si>
  <si>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</si>
  <si>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</si>
  <si>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</si>
  <si>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</si>
  <si>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</si>
  <si>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</si>
  <si>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</si>
  <si>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</si>
  <si>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</si>
  <si>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</si>
  <si>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</si>
  <si>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</si>
  <si>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</si>
  <si>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</si>
  <si>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</si>
  <si>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</si>
  <si>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</si>
  <si>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</si>
  <si>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</si>
  <si>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</si>
  <si>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</si>
  <si>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</si>
  <si>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</si>
  <si>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</si>
  <si>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</si>
  <si>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</si>
  <si>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</si>
  <si>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</si>
  <si>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</si>
  <si>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</si>
  <si>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</si>
  <si>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</si>
  <si>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</si>
  <si>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</si>
  <si>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</si>
  <si>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</si>
  <si>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</si>
  <si>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</si>
  <si>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</si>
  <si>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</si>
  <si>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</si>
  <si>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</si>
  <si>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</si>
  <si>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</si>
  <si>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</si>
  <si>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</si>
  <si>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</si>
  <si>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</si>
  <si>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</si>
  <si>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</si>
  <si>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</si>
  <si>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</si>
  <si>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</si>
  <si>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</si>
  <si>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</si>
  <si>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</si>
  <si>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</si>
  <si>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</si>
  <si>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</si>
  <si>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</si>
  <si>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</si>
  <si>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</si>
  <si>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</si>
  <si>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</si>
  <si>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</si>
  <si>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</si>
  <si>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</si>
  <si>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</si>
  <si>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</si>
  <si>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</si>
  <si>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</si>
  <si>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</si>
  <si>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</si>
  <si>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</si>
  <si>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</si>
  <si>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</si>
  <si>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</si>
  <si>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</si>
  <si>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</si>
  <si>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</si>
  <si>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</si>
  <si>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</si>
  <si>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</si>
  <si>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</si>
  <si>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</si>
  <si>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</si>
  <si>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</si>
  <si>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</si>
  <si>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</si>
  <si>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</si>
  <si>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</si>
  <si>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</si>
  <si>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</si>
  <si>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</si>
  <si>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</si>
  <si>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</si>
  <si>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</si>
  <si>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</si>
  <si>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</si>
  <si>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</si>
  <si>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</si>
  <si>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</si>
  <si>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</si>
  <si>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</si>
  <si>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</si>
  <si>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</si>
  <si>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</si>
  <si>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</si>
  <si>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</si>
  <si>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</si>
  <si>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</si>
  <si>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</si>
  <si>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</si>
  <si>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</si>
  <si>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</si>
  <si>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</si>
  <si>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</si>
  <si>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</si>
  <si>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</si>
  <si>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</si>
  <si>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</si>
  <si>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</si>
  <si>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</si>
  <si>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</si>
  <si>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</si>
  <si>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</si>
  <si>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</si>
  <si>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</si>
  <si>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</si>
  <si>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</si>
  <si>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</si>
  <si>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</si>
  <si>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</si>
  <si>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</si>
  <si>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</si>
  <si>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</si>
  <si>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</si>
  <si>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</si>
  <si>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</si>
  <si>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</si>
  <si>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</si>
  <si>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</si>
  <si>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</si>
  <si>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</si>
  <si>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</si>
  <si>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</si>
  <si>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</si>
  <si>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</si>
  <si>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</si>
  <si>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</si>
  <si>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</si>
  <si>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</si>
  <si>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</si>
  <si>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</si>
  <si>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</si>
  <si>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</si>
  <si>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</si>
  <si>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</si>
  <si>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</si>
  <si>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</si>
  <si>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</si>
  <si>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</si>
  <si>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</si>
  <si>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</si>
  <si>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</si>
  <si>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</si>
  <si>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</si>
  <si>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</si>
  <si>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</si>
  <si>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</si>
  <si>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</si>
  <si>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</si>
  <si>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</si>
  <si>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</si>
  <si>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</si>
  <si>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</si>
  <si>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</si>
  <si>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</si>
  <si>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</si>
  <si>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</si>
  <si>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</si>
  <si>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</si>
  <si>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</si>
  <si>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</si>
  <si>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</si>
  <si>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</si>
  <si>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</si>
  <si>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</si>
  <si>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</si>
  <si>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</si>
  <si>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</si>
  <si>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</si>
  <si>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</si>
  <si>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</si>
  <si>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</si>
  <si>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</si>
  <si>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</si>
  <si>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</si>
  <si>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</si>
  <si>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</si>
  <si>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</si>
  <si>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</si>
  <si>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</si>
  <si>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</si>
  <si>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</si>
  <si>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</si>
  <si>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</si>
  <si>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</si>
  <si>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</si>
  <si>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</si>
  <si>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</si>
  <si>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</si>
  <si>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</si>
  <si>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</si>
  <si>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</si>
  <si>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</si>
  <si>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</si>
  <si>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</si>
  <si>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</si>
  <si>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</si>
  <si>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</si>
  <si>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</si>
  <si>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</si>
  <si>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</si>
  <si>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</si>
  <si>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</si>
  <si>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</si>
  <si>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</si>
  <si>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</si>
  <si>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</si>
  <si>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</si>
  <si>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</si>
  <si>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</si>
  <si>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</si>
  <si>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</si>
  <si>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</si>
  <si>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</si>
  <si>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</si>
  <si>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</si>
  <si>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</si>
  <si>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</si>
  <si>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</si>
  <si>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</si>
  <si>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</si>
  <si>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</si>
  <si>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</si>
  <si>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</si>
  <si>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</si>
  <si>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</si>
  <si>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</si>
  <si>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</si>
  <si>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</si>
  <si>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</si>
  <si>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</si>
  <si>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</si>
  <si>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</si>
  <si>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</si>
  <si>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</si>
  <si>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</si>
  <si>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</si>
  <si>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</si>
  <si>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</si>
  <si>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</si>
  <si>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</si>
  <si>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</si>
  <si>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</si>
  <si>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</si>
  <si>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</si>
  <si>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</si>
  <si>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</si>
  <si>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</si>
  <si>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</si>
  <si>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</si>
  <si>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</si>
  <si>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</si>
  <si>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</si>
  <si>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</si>
  <si>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</si>
  <si>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</si>
  <si>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</si>
  <si>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</si>
  <si>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</si>
  <si>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</si>
  <si>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</si>
  <si>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</si>
  <si>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</si>
  <si>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</si>
  <si>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</si>
  <si>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</si>
  <si>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</si>
  <si>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</si>
  <si>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</si>
  <si>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</si>
  <si>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</si>
  <si>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</si>
  <si>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</si>
  <si>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</si>
  <si>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</si>
  <si>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</si>
  <si>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</si>
  <si>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</si>
  <si>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</si>
  <si>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</si>
  <si>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</si>
  <si>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</si>
  <si>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</si>
  <si>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</si>
  <si>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</si>
  <si>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</si>
  <si>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</si>
  <si>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</si>
  <si>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</si>
  <si>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</si>
  <si>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</si>
  <si>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</si>
  <si>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</si>
  <si>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</si>
  <si>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</si>
  <si>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</si>
  <si>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</si>
  <si>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</si>
  <si>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</si>
  <si>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</si>
  <si>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</si>
  <si>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</si>
  <si>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</si>
  <si>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</si>
  <si>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</si>
  <si>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</si>
  <si>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</si>
  <si>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</si>
  <si>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</si>
  <si>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</si>
  <si>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</si>
  <si>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</si>
  <si>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</si>
  <si>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</si>
  <si>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</si>
  <si>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</si>
  <si>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</si>
  <si>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</si>
  <si>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</si>
  <si>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</si>
  <si>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</si>
  <si>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</si>
  <si>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</si>
  <si>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</si>
  <si>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</si>
  <si>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</si>
  <si>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</si>
  <si>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</si>
  <si>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</si>
  <si>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</si>
  <si>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</si>
  <si>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</si>
  <si>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</si>
  <si>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</si>
  <si>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</si>
  <si>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</si>
  <si>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</si>
  <si>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</si>
  <si>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</si>
  <si>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</si>
  <si>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</si>
  <si>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</si>
  <si>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</si>
  <si>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</si>
  <si>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</si>
  <si>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</si>
  <si>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</si>
  <si>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</si>
  <si>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</si>
  <si>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</si>
  <si>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</si>
  <si>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</si>
  <si>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</si>
  <si>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</si>
  <si>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</si>
  <si>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</si>
  <si>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</si>
  <si>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</si>
  <si>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</si>
  <si>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</si>
  <si>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</si>
  <si>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</si>
  <si>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</si>
  <si>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</si>
  <si>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</si>
  <si>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</si>
  <si>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</si>
  <si>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</si>
  <si>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</si>
  <si>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</si>
  <si>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</si>
  <si>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</si>
  <si>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</si>
  <si>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</si>
  <si>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</si>
  <si>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</si>
  <si>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</si>
  <si>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</si>
  <si>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</si>
  <si>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</si>
  <si>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</si>
  <si>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</si>
  <si>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</si>
  <si>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</si>
  <si>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</si>
  <si>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</si>
  <si>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</si>
  <si>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</si>
  <si>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</si>
  <si>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</si>
  <si>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</si>
  <si>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</si>
  <si>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</si>
  <si>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</si>
  <si>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</si>
  <si>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</si>
  <si>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</si>
  <si>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</si>
  <si>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</si>
  <si>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</si>
  <si>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</si>
  <si>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</si>
  <si>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</si>
  <si>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</si>
  <si>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</si>
  <si>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</si>
  <si>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</si>
  <si>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</si>
  <si>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</si>
  <si>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</si>
  <si>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</si>
  <si>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</si>
  <si>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</si>
  <si>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</si>
  <si>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</si>
  <si>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</si>
  <si>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</si>
  <si>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</si>
  <si>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</si>
  <si>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</si>
  <si>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</si>
  <si>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</si>
  <si>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</si>
  <si>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</si>
  <si>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</si>
  <si>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</si>
  <si>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</si>
  <si>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</si>
  <si>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</si>
  <si>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</si>
  <si>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</si>
  <si>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</si>
  <si>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</si>
  <si>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</si>
  <si>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</si>
  <si>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</si>
  <si>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</si>
  <si>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</si>
  <si>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</si>
  <si>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</si>
  <si>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</si>
  <si>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</si>
  <si>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</si>
  <si>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</si>
  <si>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</si>
  <si>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</si>
  <si>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</si>
  <si>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</si>
  <si>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</si>
  <si>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</si>
  <si>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</si>
  <si>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</si>
  <si>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</si>
  <si>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</si>
  <si>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</si>
  <si>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</si>
  <si>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</si>
  <si>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</si>
  <si>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</si>
  <si>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</si>
  <si>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</si>
  <si>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</si>
  <si>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</si>
  <si>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</si>
  <si>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</si>
  <si>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</si>
  <si>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</si>
  <si>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</si>
  <si>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</si>
  <si>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</si>
  <si>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</si>
  <si>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</si>
  <si>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</si>
  <si>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</si>
  <si>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</si>
  <si>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</si>
  <si>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</si>
  <si>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</si>
  <si>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</si>
  <si>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</si>
  <si>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</si>
  <si>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</si>
  <si>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</si>
  <si>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</si>
  <si>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</si>
  <si>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</si>
  <si>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</si>
  <si>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</si>
  <si>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</si>
  <si>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</si>
  <si>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</si>
  <si>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</si>
  <si>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</si>
  <si>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</si>
  <si>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</si>
  <si>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</si>
  <si>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</si>
  <si>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</si>
  <si>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</si>
  <si>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</si>
  <si>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</si>
  <si>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</si>
  <si>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</si>
  <si>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</si>
  <si>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</si>
  <si>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</si>
  <si>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</si>
  <si>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</si>
  <si>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</si>
  <si>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</si>
  <si>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</si>
  <si>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</si>
  <si>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</si>
  <si>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</si>
  <si>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</si>
  <si>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</si>
  <si>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</si>
  <si>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</si>
  <si>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</si>
  <si>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</si>
  <si>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</si>
  <si>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</si>
  <si>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</si>
  <si>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</si>
  <si>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</si>
  <si>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</si>
  <si>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</si>
  <si>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</si>
  <si>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</si>
  <si>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</si>
  <si>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</si>
  <si>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</si>
  <si>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</si>
  <si>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</si>
  <si>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</si>
  <si>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</si>
  <si>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</si>
  <si>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</si>
  <si>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</si>
  <si>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</si>
  <si>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</si>
  <si>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</si>
  <si>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</si>
  <si>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</si>
  <si>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</si>
  <si>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</si>
  <si>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</si>
  <si>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</si>
  <si>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</si>
  <si>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</si>
  <si>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</si>
  <si>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</si>
  <si>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</si>
  <si>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</si>
  <si>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</si>
  <si>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</si>
  <si>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</si>
  <si>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</si>
  <si>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</si>
  <si>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</si>
  <si>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</si>
  <si>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</si>
  <si>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</si>
  <si>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</si>
  <si>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</si>
  <si>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</si>
  <si>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</si>
  <si>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</si>
  <si>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</si>
  <si>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</si>
  <si>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</si>
  <si>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</si>
  <si>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</si>
  <si>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</si>
  <si>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</si>
  <si>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</si>
  <si>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</si>
  <si>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</si>
  <si>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</si>
  <si>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</si>
  <si>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</si>
  <si>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</si>
  <si>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</si>
  <si>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</si>
  <si>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</si>
  <si>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</si>
  <si>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</si>
  <si>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</si>
  <si>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</si>
  <si>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</si>
  <si>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</si>
  <si>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</si>
  <si>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</si>
  <si>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</si>
  <si>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</si>
  <si>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</si>
  <si>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</si>
  <si>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</si>
  <si>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</si>
  <si>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</si>
  <si>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</si>
  <si>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</si>
  <si>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</si>
  <si>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</si>
  <si>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</si>
  <si>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</si>
  <si>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</si>
  <si>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</si>
  <si>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</si>
  <si>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</si>
  <si>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</si>
  <si>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</si>
  <si>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</si>
  <si>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</si>
  <si>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</si>
  <si>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</si>
  <si>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</si>
  <si>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</si>
  <si>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</si>
  <si>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</si>
  <si>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</si>
  <si>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</si>
  <si>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</si>
  <si>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</si>
  <si>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</si>
  <si>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</si>
  <si>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</si>
  <si>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</si>
  <si>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</si>
  <si>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</si>
  <si>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</si>
  <si>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</si>
  <si>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</si>
  <si>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</si>
  <si>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</si>
  <si>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</si>
  <si>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</si>
  <si>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</si>
  <si>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</si>
  <si>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</si>
  <si>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</si>
  <si>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</si>
  <si>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</si>
  <si>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</si>
  <si>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</si>
  <si>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</si>
  <si>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</si>
  <si>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</si>
  <si>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</si>
  <si>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</si>
  <si>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</si>
  <si>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</si>
  <si>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</si>
  <si>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</si>
  <si>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</si>
  <si>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</si>
  <si>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</si>
  <si>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</si>
  <si>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</si>
  <si>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</si>
  <si>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</si>
  <si>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</si>
  <si>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</si>
  <si>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</si>
  <si>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</si>
  <si>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</si>
  <si>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</si>
  <si>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</si>
  <si>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</si>
  <si>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</si>
  <si>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</si>
  <si>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</si>
  <si>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</si>
  <si>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</si>
  <si>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</si>
  <si>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</si>
  <si>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</si>
  <si>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</si>
  <si>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</si>
  <si>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</si>
  <si>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</si>
  <si>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</si>
  <si>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</si>
  <si>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</si>
  <si>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</si>
  <si>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</si>
  <si>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</si>
  <si>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</si>
  <si>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</si>
  <si>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</si>
  <si>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</si>
  <si>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</si>
  <si>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</si>
  <si>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</si>
  <si>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</si>
  <si>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</si>
  <si>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</si>
  <si>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</si>
  <si>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</si>
  <si>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</si>
  <si>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</si>
  <si>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</si>
  <si>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</si>
  <si>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</si>
  <si>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</si>
  <si>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</si>
  <si>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</si>
  <si>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</si>
  <si>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</si>
  <si>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</si>
  <si>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</si>
  <si>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</si>
  <si>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</si>
  <si>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</si>
  <si>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</si>
  <si>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</si>
  <si>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</si>
  <si>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</si>
  <si>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</si>
  <si>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</si>
  <si>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</si>
  <si>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</si>
  <si>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</si>
  <si>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</si>
  <si>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</si>
  <si>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</si>
  <si>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</si>
  <si>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21 Hamilton Court, Hollister CA 95023</t>
  </si>
  <si>
    <t>Elijah Gracia</t>
  </si>
  <si>
    <t>elijah.gracia@summitinterconnect.com</t>
  </si>
  <si>
    <t>831 309 1965</t>
  </si>
  <si>
    <t>Quality Manager</t>
  </si>
  <si>
    <t>100%</t>
  </si>
  <si>
    <t>CID001758</t>
  </si>
  <si>
    <t>Soft Metais Ltda.</t>
  </si>
  <si>
    <t>Bebedouro</t>
  </si>
  <si>
    <t>Sungai Samak</t>
  </si>
  <si>
    <t>CID002834</t>
  </si>
  <si>
    <t>Thai Nguyen Mining and Metallurgy Co., Ltd.</t>
  </si>
  <si>
    <t>Thai Nguyen</t>
  </si>
  <si>
    <t>CID003379</t>
  </si>
  <si>
    <t>Ma'anshan Weitai Tin Co., Ltd.</t>
  </si>
  <si>
    <t>Maanshan</t>
  </si>
  <si>
    <t>CID003380</t>
  </si>
  <si>
    <t>PT Masbro Alam Stania</t>
  </si>
  <si>
    <t>Royal Circuits Solutions LLC (dba: Summit Interconnect Hollister)</t>
  </si>
  <si>
    <t>01-284-6483</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</si>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</sst>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Fill="1"/>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58FB3274-BC97-401D-A73C-5CE6065EF00D}"/>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9732819</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32819" y="0"/>
          <a:ext cx="1160318" cy="12828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7104714</xdr:colOff>
      <xdr:row>1</xdr:row>
      <xdr:rowOff>8731</xdr:rowOff>
    </xdr:from>
    <xdr:to>
      <xdr:col>3</xdr:col>
      <xdr:colOff>1</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46599" y="180493"/>
          <a:ext cx="936886" cy="91962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Quality\CMRT\RCS%20CMRT%20v6.22.xlsx" TargetMode="External"/><Relationship Id="rId1" Type="http://schemas.openxmlformats.org/officeDocument/2006/relationships/externalLinkPath" Target="file:///K:\Quality\CMRT\RCS%20CMRT%20v6.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85" fitToHeight="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EEA4513-643D-4DCD-8D18-E8B6BBEE194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4BC17C-7937-449A-BD7C-ACE84B10B8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5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74" fitToHeight="0" orientation="landscape"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1"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74" fitToHeight="0" orientation="landscape"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0" zoomScale="34" zoomScalePageLayoutView="70" workbookViewId="0">
      <selection activeCell="H95" sqref="H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15813</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5"/>
      <c r="F16" s="365"/>
      <c r="G16" s="365"/>
      <c r="H16" s="365"/>
      <c r="I16" s="365"/>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15796</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5"/>
      <c r="F20" s="365"/>
      <c r="G20" s="365"/>
      <c r="H20" s="365"/>
      <c r="I20" s="365"/>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45126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15800</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15800</v>
      </c>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6"/>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488</v>
      </c>
      <c r="E85" s="378"/>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2023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56" fitToHeight="0" orientation="landscape"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N1" zoomScale="50" zoomScaleNormal="100" zoomScalePageLayoutView="55" workbookViewId="0">
      <selection activeCell="H70" sqref="H7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2278</v>
      </c>
      <c r="B5" s="182" t="s">
        <v>1126</v>
      </c>
      <c r="C5" s="186" t="s">
        <v>2335</v>
      </c>
      <c r="D5" s="230"/>
      <c r="E5" s="182" t="s">
        <v>1096</v>
      </c>
      <c r="F5" s="182" t="s">
        <v>2278</v>
      </c>
      <c r="G5" s="182" t="s">
        <v>13240</v>
      </c>
      <c r="H5" s="183">
        <v>0</v>
      </c>
      <c r="I5" s="184" t="s">
        <v>1774</v>
      </c>
      <c r="J5" s="184" t="s">
        <v>13623</v>
      </c>
      <c r="K5" s="224"/>
      <c r="L5" s="224"/>
      <c r="M5" s="224"/>
      <c r="N5" s="224"/>
      <c r="O5" s="224"/>
      <c r="P5" s="185"/>
      <c r="Q5" s="225"/>
      <c r="R5" s="182" t="s">
        <v>2335</v>
      </c>
      <c r="S5" s="181" t="str">
        <f t="shared" ref="S5:S36" ca="1" si="0">IF(B5="","",IF(ISERROR(MATCH($E5,CL,0)),"Unknown",INDIRECT("'C'!$A$"&amp;MATCH($E5,CL,0)+1)))</f>
        <v>CN</v>
      </c>
      <c r="T5" s="181" t="str">
        <f ca="1">IF(B5="","",IF(ISERROR(MATCH($J5,[1]SorP!$B$1:$B$6230,0)),"",INDIRECT("'SorP'!$A$"&amp;MATCH($J5,[1]SorP!$B$1:$B$6230,0))))</f>
        <v>CN-HN</v>
      </c>
      <c r="U5" s="201"/>
      <c r="V5" s="226">
        <f>IF(C5="",NA(),IF(OR(C5="Smelter not listed",C5="Smelter not yet identified"),MATCH($B5&amp;$D5,'[1]Smelter Look-up'!$J:$J,0),MATCH($B5&amp;$C5,'[1]Smelter Look-up'!$J:$J,0)))</f>
        <v>399</v>
      </c>
      <c r="X5" s="227">
        <f t="shared" ref="X5:X63" si="1">IF(AND(C5="Smelter not listed",OR(LEN(D5)=0,LEN(E5)=0)),1,0)</f>
        <v>0</v>
      </c>
      <c r="AB5" s="228" t="str">
        <f t="shared" ref="AB5:AB63" si="2">B5&amp;C5</f>
        <v>TinChenzhou Yunxiang Mining and Metallurgy Co., Ltd.</v>
      </c>
    </row>
    <row r="6" spans="1:34" s="227" customFormat="1" ht="19.899999999999999" customHeight="1">
      <c r="A6" s="262" t="s">
        <v>763</v>
      </c>
      <c r="B6" s="182" t="s">
        <v>1126</v>
      </c>
      <c r="C6" s="186" t="s">
        <v>49</v>
      </c>
      <c r="D6" s="230"/>
      <c r="E6" s="182" t="s">
        <v>2432</v>
      </c>
      <c r="F6" s="182" t="s">
        <v>763</v>
      </c>
      <c r="G6" s="182" t="s">
        <v>13240</v>
      </c>
      <c r="H6" s="183">
        <v>0</v>
      </c>
      <c r="I6" s="184" t="s">
        <v>1760</v>
      </c>
      <c r="J6" s="184" t="s">
        <v>1737</v>
      </c>
      <c r="K6" s="224"/>
      <c r="L6" s="224"/>
      <c r="M6" s="224"/>
      <c r="N6" s="224"/>
      <c r="O6" s="224"/>
      <c r="P6" s="185"/>
      <c r="Q6" s="225"/>
      <c r="R6" s="182" t="s">
        <v>49</v>
      </c>
      <c r="S6" s="181" t="str">
        <f t="shared" ca="1" si="0"/>
        <v>US</v>
      </c>
      <c r="T6" s="181" t="str">
        <f ca="1">IF(B6="","",IF(ISERROR(MATCH($J6,[1]SorP!$B$1:$B$6230,0)),"",INDIRECT("'SorP'!$A$"&amp;MATCH($J6,[1]SorP!$B$1:$B$6230,0))))</f>
        <v>UM-81</v>
      </c>
      <c r="U6" s="201"/>
      <c r="V6" s="226">
        <f>IF(C6="",NA(),IF(OR(C6="Smelter not listed",C6="Smelter not yet identified"),MATCH($B6&amp;$D6,'[1]Smelter Look-up'!$J:$J,0),MATCH($B6&amp;$C6,'[1]Smelter Look-up'!$J:$J,0)))</f>
        <v>390</v>
      </c>
      <c r="X6" s="227">
        <f t="shared" si="1"/>
        <v>0</v>
      </c>
      <c r="AB6" s="228" t="str">
        <f t="shared" si="2"/>
        <v>TinAlpha</v>
      </c>
    </row>
    <row r="7" spans="1:34" s="227" customFormat="1" ht="19.899999999999999" customHeight="1">
      <c r="A7" s="262" t="s">
        <v>15095</v>
      </c>
      <c r="B7" s="182" t="s">
        <v>1126</v>
      </c>
      <c r="C7" s="186" t="s">
        <v>15094</v>
      </c>
      <c r="D7" s="230"/>
      <c r="E7" s="182" t="s">
        <v>1101</v>
      </c>
      <c r="F7" s="182" t="s">
        <v>15095</v>
      </c>
      <c r="G7" s="182" t="s">
        <v>13240</v>
      </c>
      <c r="H7" s="183">
        <v>0</v>
      </c>
      <c r="I7" s="184" t="s">
        <v>15142</v>
      </c>
      <c r="J7" s="184" t="s">
        <v>12852</v>
      </c>
      <c r="K7" s="224"/>
      <c r="L7" s="224"/>
      <c r="M7" s="224"/>
      <c r="N7" s="224"/>
      <c r="O7" s="224"/>
      <c r="P7" s="185"/>
      <c r="Q7" s="225"/>
      <c r="R7" s="182" t="s">
        <v>15094</v>
      </c>
      <c r="S7" s="181" t="str">
        <f t="shared" ca="1" si="0"/>
        <v>ID</v>
      </c>
      <c r="T7" s="181" t="str">
        <f ca="1">IF(B7="","",IF(ISERROR(MATCH($J7,[1]SorP!$B$1:$B$6230,0)),"",INDIRECT("'SorP'!$A$"&amp;MATCH($J7,[1]SorP!$B$1:$B$6230,0))))</f>
        <v>HT-SD</v>
      </c>
      <c r="U7" s="201"/>
      <c r="V7" s="226">
        <f>IF(C7="",NA(),IF(OR(C7="Smelter not listed",C7="Smelter not yet identified"),MATCH($B7&amp;$D7,'[1]Smelter Look-up'!$J:$J,0),MATCH($B7&amp;$C7,'[1]Smelter Look-up'!$J:$J,0)))</f>
        <v>483</v>
      </c>
      <c r="X7" s="227">
        <f t="shared" si="1"/>
        <v>0</v>
      </c>
      <c r="AB7" s="228" t="str">
        <f t="shared" si="2"/>
        <v>TinPT Aries Kencana Sejahtera</v>
      </c>
    </row>
    <row r="8" spans="1:34" s="227" customFormat="1" ht="19.899999999999999" customHeight="1">
      <c r="A8" s="262" t="s">
        <v>1405</v>
      </c>
      <c r="B8" s="182" t="s">
        <v>1126</v>
      </c>
      <c r="C8" s="186" t="s">
        <v>902</v>
      </c>
      <c r="D8" s="230"/>
      <c r="E8" s="182" t="s">
        <v>1104</v>
      </c>
      <c r="F8" s="182" t="s">
        <v>1405</v>
      </c>
      <c r="G8" s="182" t="s">
        <v>13240</v>
      </c>
      <c r="H8" s="183">
        <v>0</v>
      </c>
      <c r="I8" s="184" t="s">
        <v>1574</v>
      </c>
      <c r="J8" s="184" t="s">
        <v>1575</v>
      </c>
      <c r="K8" s="224"/>
      <c r="L8" s="224"/>
      <c r="M8" s="224"/>
      <c r="N8" s="224"/>
      <c r="O8" s="224"/>
      <c r="P8" s="185"/>
      <c r="Q8" s="225"/>
      <c r="R8" s="182" t="s">
        <v>902</v>
      </c>
      <c r="S8" s="181" t="str">
        <f t="shared" ca="1" si="0"/>
        <v>JP</v>
      </c>
      <c r="T8" s="181" t="str">
        <f ca="1">IF(B8="","",IF(ISERROR(MATCH($J8,[1]SorP!$B$1:$B$6230,0)),"",INDIRECT("'SorP'!$A$"&amp;MATCH($J8,[1]SorP!$B$1:$B$6230,0))))</f>
        <v>IT-IS</v>
      </c>
      <c r="U8" s="201"/>
      <c r="V8" s="226">
        <f>IF(C8="",NA(),IF(OR(C8="Smelter not listed",C8="Smelter not yet identified"),MATCH($B8&amp;$D8,'[1]Smelter Look-up'!$J:$J,0),MATCH($B8&amp;$C8,'[1]Smelter Look-up'!$J:$J,0)))</f>
        <v>414</v>
      </c>
      <c r="X8" s="227">
        <f t="shared" si="1"/>
        <v>0</v>
      </c>
      <c r="AB8" s="228" t="str">
        <f t="shared" si="2"/>
        <v>TinDowa</v>
      </c>
    </row>
    <row r="9" spans="1:34" s="227" customFormat="1" ht="19.899999999999999" customHeight="1">
      <c r="A9" s="262" t="s">
        <v>764</v>
      </c>
      <c r="B9" s="182" t="s">
        <v>1126</v>
      </c>
      <c r="C9" s="186" t="s">
        <v>838</v>
      </c>
      <c r="D9" s="230"/>
      <c r="E9" s="182" t="s">
        <v>2430</v>
      </c>
      <c r="F9" s="182" t="s">
        <v>764</v>
      </c>
      <c r="G9" s="182" t="s">
        <v>13240</v>
      </c>
      <c r="H9" s="183">
        <v>0</v>
      </c>
      <c r="I9" s="184" t="s">
        <v>1769</v>
      </c>
      <c r="J9" s="184" t="s">
        <v>1769</v>
      </c>
      <c r="K9" s="224"/>
      <c r="L9" s="224"/>
      <c r="M9" s="224"/>
      <c r="N9" s="224"/>
      <c r="O9" s="224"/>
      <c r="P9" s="185"/>
      <c r="Q9" s="225"/>
      <c r="R9" s="182" t="s">
        <v>838</v>
      </c>
      <c r="S9" s="181" t="str">
        <f t="shared" ca="1" si="0"/>
        <v>BO</v>
      </c>
      <c r="T9" s="181" t="str">
        <f ca="1">IF(B9="","",IF(ISERROR(MATCH($J9,[1]SorP!$B$1:$B$6230,0)),"",INDIRECT("'SorP'!$A$"&amp;MATCH($J9,[1]SorP!$B$1:$B$6230,0))))</f>
        <v>BO-O</v>
      </c>
      <c r="U9" s="201"/>
      <c r="V9" s="226">
        <f>IF(C9="",NA(),IF(OR(C9="Smelter not listed",C9="Smelter not yet identified"),MATCH($B9&amp;$D9,'[1]Smelter Look-up'!$J:$J,0),MATCH($B9&amp;$C9,'[1]Smelter Look-up'!$J:$J,0)))</f>
        <v>418</v>
      </c>
      <c r="X9" s="227">
        <f t="shared" si="1"/>
        <v>0</v>
      </c>
      <c r="AB9" s="228" t="str">
        <f t="shared" si="2"/>
        <v>TinEM Vinto</v>
      </c>
    </row>
    <row r="10" spans="1:34" s="227" customFormat="1" ht="19.899999999999999" customHeight="1">
      <c r="A10" s="262" t="s">
        <v>766</v>
      </c>
      <c r="B10" s="182" t="s">
        <v>1126</v>
      </c>
      <c r="C10" s="186" t="s">
        <v>811</v>
      </c>
      <c r="D10" s="230"/>
      <c r="E10" s="182" t="s">
        <v>878</v>
      </c>
      <c r="F10" s="182" t="s">
        <v>766</v>
      </c>
      <c r="G10" s="182" t="s">
        <v>13240</v>
      </c>
      <c r="H10" s="183">
        <v>0</v>
      </c>
      <c r="I10" s="184" t="s">
        <v>1771</v>
      </c>
      <c r="J10" s="184" t="s">
        <v>9501</v>
      </c>
      <c r="K10" s="224"/>
      <c r="L10" s="224"/>
      <c r="M10" s="224"/>
      <c r="N10" s="224"/>
      <c r="O10" s="224"/>
      <c r="P10" s="185"/>
      <c r="Q10" s="225"/>
      <c r="R10" s="182" t="s">
        <v>811</v>
      </c>
      <c r="S10" s="181" t="str">
        <f t="shared" ca="1" si="0"/>
        <v>PL</v>
      </c>
      <c r="T10" s="181" t="str">
        <f ca="1">IF(B10="","",IF(ISERROR(MATCH($J10,[1]SorP!$B$1:$B$6230,0)),"",INDIRECT("'SorP'!$A$"&amp;MATCH($J10,[1]SorP!$B$1:$B$6230,0))))</f>
        <v>PH-KAL</v>
      </c>
      <c r="U10" s="201"/>
      <c r="V10" s="226">
        <f>IF(C10="",NA(),IF(OR(C10="Smelter not listed",C10="Smelter not yet identified"),MATCH($B10&amp;$D10,'[1]Smelter Look-up'!$J:$J,0),MATCH($B10&amp;$C10,'[1]Smelter Look-up'!$J:$J,0)))</f>
        <v>427</v>
      </c>
      <c r="X10" s="227">
        <f t="shared" si="1"/>
        <v>0</v>
      </c>
      <c r="AB10" s="228" t="str">
        <f t="shared" si="2"/>
        <v>TinFenix Metals</v>
      </c>
    </row>
    <row r="11" spans="1:34" s="227" customFormat="1" ht="19.899999999999999" customHeight="1">
      <c r="A11" s="262" t="s">
        <v>768</v>
      </c>
      <c r="B11" s="182" t="s">
        <v>1126</v>
      </c>
      <c r="C11" s="186" t="s">
        <v>1772</v>
      </c>
      <c r="D11" s="230"/>
      <c r="E11" s="182" t="s">
        <v>1096</v>
      </c>
      <c r="F11" s="182" t="s">
        <v>768</v>
      </c>
      <c r="G11" s="182" t="s">
        <v>13240</v>
      </c>
      <c r="H11" s="183">
        <v>0</v>
      </c>
      <c r="I11" s="184" t="s">
        <v>2446</v>
      </c>
      <c r="J11" s="184" t="s">
        <v>13628</v>
      </c>
      <c r="K11" s="224"/>
      <c r="L11" s="224"/>
      <c r="M11" s="224"/>
      <c r="N11" s="224"/>
      <c r="O11" s="224"/>
      <c r="P11" s="185"/>
      <c r="Q11" s="225"/>
      <c r="R11" s="182" t="s">
        <v>1772</v>
      </c>
      <c r="S11" s="181" t="str">
        <f t="shared" ca="1" si="0"/>
        <v>CN</v>
      </c>
      <c r="T11" s="181" t="str">
        <f ca="1">IF(B11="","",IF(ISERROR(MATCH($J11,[1]SorP!$B$1:$B$6230,0)),"",INDIRECT("'SorP'!$A$"&amp;MATCH($J11,[1]SorP!$B$1:$B$6230,0))))</f>
        <v>CN-YN</v>
      </c>
      <c r="U11" s="201"/>
      <c r="V11" s="226">
        <f>IF(C11="",NA(),IF(OR(C11="Smelter not listed",C11="Smelter not yet identified"),MATCH($B11&amp;$D11,'[1]Smelter Look-up'!$J:$J,0),MATCH($B11&amp;$C11,'[1]Smelter Look-up'!$J:$J,0)))</f>
        <v>436</v>
      </c>
      <c r="X11" s="227">
        <f t="shared" si="1"/>
        <v>0</v>
      </c>
      <c r="AB11" s="228" t="str">
        <f t="shared" si="2"/>
        <v>TinGejiu Zili Mining And Metallurgy Co., Ltd.</v>
      </c>
    </row>
    <row r="12" spans="1:34" s="227" customFormat="1" ht="19.899999999999999" customHeight="1">
      <c r="A12" s="262" t="s">
        <v>770</v>
      </c>
      <c r="B12" s="182" t="s">
        <v>1126</v>
      </c>
      <c r="C12" s="186" t="s">
        <v>1322</v>
      </c>
      <c r="D12" s="230"/>
      <c r="E12" s="182" t="s">
        <v>1096</v>
      </c>
      <c r="F12" s="182" t="s">
        <v>770</v>
      </c>
      <c r="G12" s="182" t="s">
        <v>13240</v>
      </c>
      <c r="H12" s="183">
        <v>0</v>
      </c>
      <c r="I12" s="184" t="s">
        <v>1775</v>
      </c>
      <c r="J12" s="184" t="s">
        <v>13603</v>
      </c>
      <c r="K12" s="224"/>
      <c r="L12" s="224"/>
      <c r="M12" s="224"/>
      <c r="N12" s="224"/>
      <c r="O12" s="224"/>
      <c r="P12" s="185"/>
      <c r="Q12" s="225"/>
      <c r="R12" s="182" t="s">
        <v>1322</v>
      </c>
      <c r="S12" s="181" t="str">
        <f t="shared" ca="1" si="0"/>
        <v>CN</v>
      </c>
      <c r="T12" s="181" t="str">
        <f ca="1">IF(B12="","",IF(ISERROR(MATCH($J12,[1]SorP!$B$1:$B$6230,0)),"",INDIRECT("'SorP'!$A$"&amp;MATCH($J12,[1]SorP!$B$1:$B$6230,0))))</f>
        <v>CN-GX</v>
      </c>
      <c r="U12" s="201"/>
      <c r="V12" s="226">
        <f>IF(C12="",NA(),IF(OR(C12="Smelter not listed",C12="Smelter not yet identified"),MATCH($B12&amp;$D12,'[1]Smelter Look-up'!$J:$J,0),MATCH($B12&amp;$C12,'[1]Smelter Look-up'!$J:$J,0)))</f>
        <v>402</v>
      </c>
      <c r="X12" s="227">
        <f t="shared" si="1"/>
        <v>0</v>
      </c>
      <c r="AB12" s="228" t="str">
        <f t="shared" si="2"/>
        <v>TinChina Tin Group Co., Ltd.</v>
      </c>
    </row>
    <row r="13" spans="1:34" s="227" customFormat="1" ht="19.899999999999999" customHeight="1">
      <c r="A13" s="262" t="s">
        <v>771</v>
      </c>
      <c r="B13" s="182" t="s">
        <v>1126</v>
      </c>
      <c r="C13" s="186" t="s">
        <v>817</v>
      </c>
      <c r="D13" s="230"/>
      <c r="E13" s="182" t="s">
        <v>1111</v>
      </c>
      <c r="F13" s="182" t="s">
        <v>771</v>
      </c>
      <c r="G13" s="182" t="s">
        <v>13240</v>
      </c>
      <c r="H13" s="183">
        <v>0</v>
      </c>
      <c r="I13" s="184" t="s">
        <v>1780</v>
      </c>
      <c r="J13" s="184" t="s">
        <v>8688</v>
      </c>
      <c r="K13" s="224"/>
      <c r="L13" s="224"/>
      <c r="M13" s="224"/>
      <c r="N13" s="224"/>
      <c r="O13" s="224"/>
      <c r="P13" s="185"/>
      <c r="Q13" s="225"/>
      <c r="R13" s="182" t="s">
        <v>817</v>
      </c>
      <c r="S13" s="181" t="str">
        <f t="shared" ca="1" si="0"/>
        <v>MY</v>
      </c>
      <c r="T13" s="181" t="str">
        <f ca="1">IF(B13="","",IF(ISERROR(MATCH($J13,[1]SorP!$B$1:$B$6230,0)),"",INDIRECT("'SorP'!$A$"&amp;MATCH($J13,[1]SorP!$B$1:$B$6230,0))))</f>
        <v>MW-KR</v>
      </c>
      <c r="U13" s="201"/>
      <c r="V13" s="226">
        <f>IF(C13="",NA(),IF(OR(C13="Smelter not listed",C13="Smelter not yet identified"),MATCH($B13&amp;$D13,'[1]Smelter Look-up'!$J:$J,0),MATCH($B13&amp;$C13,'[1]Smelter Look-up'!$J:$J,0)))</f>
        <v>457</v>
      </c>
      <c r="X13" s="227">
        <f t="shared" si="1"/>
        <v>0</v>
      </c>
      <c r="AB13" s="228" t="str">
        <f t="shared" si="2"/>
        <v>TinMalaysia Smelting Corporation (MSC)</v>
      </c>
    </row>
    <row r="14" spans="1:34" s="227" customFormat="1" ht="19.899999999999999" customHeight="1">
      <c r="A14" s="262" t="s">
        <v>1781</v>
      </c>
      <c r="B14" s="182" t="s">
        <v>1126</v>
      </c>
      <c r="C14" s="186" t="s">
        <v>2149</v>
      </c>
      <c r="D14" s="230"/>
      <c r="E14" s="182" t="s">
        <v>2432</v>
      </c>
      <c r="F14" s="182" t="s">
        <v>1781</v>
      </c>
      <c r="G14" s="182" t="s">
        <v>13240</v>
      </c>
      <c r="H14" s="183">
        <v>0</v>
      </c>
      <c r="I14" s="184" t="s">
        <v>1782</v>
      </c>
      <c r="J14" s="184" t="s">
        <v>1635</v>
      </c>
      <c r="K14" s="224"/>
      <c r="L14" s="224"/>
      <c r="M14" s="224"/>
      <c r="N14" s="224"/>
      <c r="O14" s="224"/>
      <c r="P14" s="185"/>
      <c r="Q14" s="225"/>
      <c r="R14" s="182" t="s">
        <v>2149</v>
      </c>
      <c r="S14" s="181" t="str">
        <f t="shared" ca="1" si="0"/>
        <v>US</v>
      </c>
      <c r="T14" s="181" t="str">
        <f ca="1">IF(B14="","",IF(ISERROR(MATCH($J14,[1]SorP!$B$1:$B$6230,0)),"",INDIRECT("'SorP'!$A$"&amp;MATCH($J14,[1]SorP!$B$1:$B$6230,0))))</f>
        <v>UM-71</v>
      </c>
      <c r="U14" s="201"/>
      <c r="V14" s="226">
        <f>IF(C14="",NA(),IF(OR(C14="Smelter not listed",C14="Smelter not yet identified"),MATCH($B14&amp;$D14,'[1]Smelter Look-up'!$J:$J,0),MATCH($B14&amp;$C14,'[1]Smelter Look-up'!$J:$J,0)))</f>
        <v>461</v>
      </c>
      <c r="X14" s="227">
        <f t="shared" si="1"/>
        <v>0</v>
      </c>
      <c r="AB14" s="228" t="str">
        <f t="shared" si="2"/>
        <v>TinMetallic Resources, Inc.</v>
      </c>
    </row>
    <row r="15" spans="1:34" s="227" customFormat="1" ht="19.899999999999999" customHeight="1">
      <c r="A15" s="262" t="s">
        <v>707</v>
      </c>
      <c r="B15" s="182" t="s">
        <v>1125</v>
      </c>
      <c r="C15" s="186" t="s">
        <v>12429</v>
      </c>
      <c r="D15" s="230"/>
      <c r="E15" s="182" t="s">
        <v>1109</v>
      </c>
      <c r="F15" s="182" t="s">
        <v>707</v>
      </c>
      <c r="G15" s="182" t="s">
        <v>13240</v>
      </c>
      <c r="H15" s="183">
        <v>0</v>
      </c>
      <c r="I15" s="184" t="s">
        <v>1626</v>
      </c>
      <c r="J15" s="184" t="s">
        <v>12885</v>
      </c>
      <c r="K15" s="224"/>
      <c r="L15" s="224"/>
      <c r="M15" s="224"/>
      <c r="N15" s="224"/>
      <c r="O15" s="224"/>
      <c r="P15" s="185"/>
      <c r="Q15" s="225"/>
      <c r="R15" s="182" t="s">
        <v>12429</v>
      </c>
      <c r="S15" s="181" t="str">
        <f t="shared" ca="1" si="0"/>
        <v>MX</v>
      </c>
      <c r="T15" s="181" t="str">
        <f ca="1">IF(B15="","",IF(ISERROR(MATCH($J15,[1]SorP!$B$1:$B$6230,0)),"",INDIRECT("'SorP'!$A$"&amp;MATCH($J15,[1]SorP!$B$1:$B$6230,0))))</f>
        <v>MV-27</v>
      </c>
      <c r="U15" s="201"/>
      <c r="V15" s="226">
        <f>IF(C15="",NA(),IF(OR(C15="Smelter not listed",C15="Smelter not yet identified"),MATCH($B15&amp;$D15,'[1]Smelter Look-up'!$J:$J,0),MATCH($B15&amp;$C15,'[1]Smelter Look-up'!$J:$J,0)))</f>
        <v>178</v>
      </c>
      <c r="X15" s="227">
        <f t="shared" si="1"/>
        <v>0</v>
      </c>
      <c r="AB15" s="228" t="str">
        <f t="shared" si="2"/>
        <v>GoldMetalurgica Met-Mex Penoles S.A. De C.V.</v>
      </c>
    </row>
    <row r="16" spans="1:34" s="227" customFormat="1" ht="19.899999999999999" customHeight="1">
      <c r="A16" s="262" t="s">
        <v>772</v>
      </c>
      <c r="B16" s="182" t="s">
        <v>1126</v>
      </c>
      <c r="C16" s="186" t="s">
        <v>12430</v>
      </c>
      <c r="D16" s="230"/>
      <c r="E16" s="182" t="s">
        <v>1092</v>
      </c>
      <c r="F16" s="182" t="s">
        <v>772</v>
      </c>
      <c r="G16" s="182" t="s">
        <v>13240</v>
      </c>
      <c r="H16" s="183">
        <v>0</v>
      </c>
      <c r="I16" s="184" t="s">
        <v>1783</v>
      </c>
      <c r="J16" s="184" t="s">
        <v>1674</v>
      </c>
      <c r="K16" s="224"/>
      <c r="L16" s="224"/>
      <c r="M16" s="224"/>
      <c r="N16" s="224"/>
      <c r="O16" s="224"/>
      <c r="P16" s="185"/>
      <c r="Q16" s="225"/>
      <c r="R16" s="182" t="s">
        <v>12430</v>
      </c>
      <c r="S16" s="181" t="str">
        <f t="shared" ca="1" si="0"/>
        <v>BR</v>
      </c>
      <c r="T16" s="181" t="str">
        <f ca="1">IF(B16="","",IF(ISERROR(MATCH($J16,[1]SorP!$B$1:$B$6230,0)),"",INDIRECT("'SorP'!$A$"&amp;MATCH($J16,[1]SorP!$B$1:$B$6230,0))))</f>
        <v>BR-SP</v>
      </c>
      <c r="U16" s="201"/>
      <c r="V16" s="226">
        <f>IF(C16="",NA(),IF(OR(C16="Smelter not listed",C16="Smelter not yet identified"),MATCH($B16&amp;$D16,'[1]Smelter Look-up'!$J:$J,0),MATCH($B16&amp;$C16,'[1]Smelter Look-up'!$J:$J,0)))</f>
        <v>464</v>
      </c>
      <c r="X16" s="227">
        <f t="shared" si="1"/>
        <v>0</v>
      </c>
      <c r="AB16" s="228" t="str">
        <f t="shared" si="2"/>
        <v>TinMineracao Taboca S.A.</v>
      </c>
    </row>
    <row r="17" spans="1:28" s="227" customFormat="1" ht="19.899999999999999" customHeight="1">
      <c r="A17" s="262" t="s">
        <v>773</v>
      </c>
      <c r="B17" s="182" t="s">
        <v>1126</v>
      </c>
      <c r="C17" s="186" t="s">
        <v>1030</v>
      </c>
      <c r="D17" s="230"/>
      <c r="E17" s="182" t="s">
        <v>876</v>
      </c>
      <c r="F17" s="182" t="s">
        <v>773</v>
      </c>
      <c r="G17" s="182" t="s">
        <v>13240</v>
      </c>
      <c r="H17" s="183">
        <v>0</v>
      </c>
      <c r="I17" s="184" t="s">
        <v>1785</v>
      </c>
      <c r="J17" s="184" t="s">
        <v>9115</v>
      </c>
      <c r="K17" s="224"/>
      <c r="L17" s="224"/>
      <c r="M17" s="224"/>
      <c r="N17" s="224"/>
      <c r="O17" s="224"/>
      <c r="P17" s="185"/>
      <c r="Q17" s="225"/>
      <c r="R17" s="182" t="s">
        <v>1030</v>
      </c>
      <c r="S17" s="181" t="str">
        <f t="shared" ca="1" si="0"/>
        <v>PE</v>
      </c>
      <c r="T17" s="181" t="str">
        <f ca="1">IF(B17="","",IF(ISERROR(MATCH($J17,[1]SorP!$B$1:$B$6230,0)),"",INDIRECT("'SorP'!$A$"&amp;MATCH($J17,[1]SorP!$B$1:$B$6230,0))))</f>
        <v>OM-MU</v>
      </c>
      <c r="U17" s="201"/>
      <c r="V17" s="226">
        <f>IF(C17="",NA(),IF(OR(C17="Smelter not listed",C17="Smelter not yet identified"),MATCH($B17&amp;$D17,'[1]Smelter Look-up'!$J:$J,0),MATCH($B17&amp;$C17,'[1]Smelter Look-up'!$J:$J,0)))</f>
        <v>468</v>
      </c>
      <c r="X17" s="227">
        <f t="shared" si="1"/>
        <v>0</v>
      </c>
      <c r="AB17" s="228" t="str">
        <f t="shared" si="2"/>
        <v>TinMinsur</v>
      </c>
    </row>
    <row r="18" spans="1:28" s="227" customFormat="1" ht="76.5">
      <c r="A18" s="181" t="s">
        <v>774</v>
      </c>
      <c r="B18" s="182" t="s">
        <v>1126</v>
      </c>
      <c r="C18" s="186" t="s">
        <v>1159</v>
      </c>
      <c r="D18" s="230"/>
      <c r="E18" s="182" t="s">
        <v>1104</v>
      </c>
      <c r="F18" s="182" t="s">
        <v>774</v>
      </c>
      <c r="G18" s="182" t="s">
        <v>13240</v>
      </c>
      <c r="H18" s="183">
        <v>0</v>
      </c>
      <c r="I18" s="184" t="s">
        <v>1541</v>
      </c>
      <c r="J18" s="184" t="s">
        <v>1541</v>
      </c>
      <c r="K18" s="224"/>
      <c r="L18" s="224"/>
      <c r="M18" s="224"/>
      <c r="N18" s="224"/>
      <c r="O18" s="224"/>
      <c r="P18" s="185"/>
      <c r="Q18" s="225"/>
      <c r="R18" s="182" t="s">
        <v>1159</v>
      </c>
      <c r="S18" s="181" t="str">
        <f t="shared" ca="1" si="0"/>
        <v>JP</v>
      </c>
      <c r="T18" s="181" t="str">
        <f ca="1">IF(B18="","",IF(ISERROR(MATCH($J18,[1]SorP!$B$1:$B$6230,0)),"",INDIRECT("'SorP'!$A$"&amp;MATCH($J18,[1]SorP!$B$1:$B$6230,0))))</f>
        <v>IT-LE</v>
      </c>
      <c r="U18" s="201"/>
      <c r="V18" s="226">
        <f>IF(C18="",NA(),IF(OR(C18="Smelter not listed",C18="Smelter not yet identified"),MATCH($B18&amp;$D18,'[1]Smelter Look-up'!$J:$J,0),MATCH($B18&amp;$C18,'[1]Smelter Look-up'!$J:$J,0)))</f>
        <v>469</v>
      </c>
      <c r="X18" s="227">
        <f t="shared" si="1"/>
        <v>0</v>
      </c>
      <c r="AB18" s="228" t="str">
        <f t="shared" si="2"/>
        <v>TinMitsubishi Materials Corporation</v>
      </c>
    </row>
    <row r="19" spans="1:28" s="227" customFormat="1" ht="63.75">
      <c r="A19" s="181" t="s">
        <v>1788</v>
      </c>
      <c r="B19" s="182" t="s">
        <v>1126</v>
      </c>
      <c r="C19" s="186" t="s">
        <v>13181</v>
      </c>
      <c r="D19" s="230"/>
      <c r="E19" s="182" t="s">
        <v>1096</v>
      </c>
      <c r="F19" s="182" t="s">
        <v>1788</v>
      </c>
      <c r="G19" s="182" t="s">
        <v>13240</v>
      </c>
      <c r="H19" s="183">
        <v>0</v>
      </c>
      <c r="I19" s="184" t="s">
        <v>1773</v>
      </c>
      <c r="J19" s="184" t="s">
        <v>13619</v>
      </c>
      <c r="K19" s="224"/>
      <c r="L19" s="224"/>
      <c r="M19" s="224"/>
      <c r="N19" s="224"/>
      <c r="O19" s="224"/>
      <c r="P19" s="185"/>
      <c r="Q19" s="225"/>
      <c r="R19" s="182" t="s">
        <v>13181</v>
      </c>
      <c r="S19" s="181" t="str">
        <f t="shared" ca="1" si="0"/>
        <v>CN</v>
      </c>
      <c r="T19" s="181" t="str">
        <f ca="1">IF(B19="","",IF(ISERROR(MATCH($J19,[1]SorP!$B$1:$B$6230,0)),"",INDIRECT("'SorP'!$A$"&amp;MATCH($J19,[1]SorP!$B$1:$B$6230,0))))</f>
        <v>CN-JX</v>
      </c>
      <c r="U19" s="201"/>
      <c r="V19" s="226">
        <f>IF(C19="",NA(),IF(OR(C19="Smelter not listed",C19="Smelter not yet identified"),MATCH($B19&amp;$D19,'[1]Smelter Look-up'!$J:$J,0),MATCH($B19&amp;$C19,'[1]Smelter Look-up'!$J:$J,0)))</f>
        <v>448</v>
      </c>
      <c r="X19" s="227">
        <f t="shared" si="1"/>
        <v>0</v>
      </c>
      <c r="AB19" s="228" t="str">
        <f t="shared" si="2"/>
        <v>TinJiangxi New Nanshan Technology Ltd.</v>
      </c>
    </row>
    <row r="20" spans="1:28" s="227" customFormat="1" ht="63.75">
      <c r="A20" s="181" t="s">
        <v>777</v>
      </c>
      <c r="B20" s="182" t="s">
        <v>1126</v>
      </c>
      <c r="C20" s="186" t="s">
        <v>13803</v>
      </c>
      <c r="D20" s="230"/>
      <c r="E20" s="182" t="s">
        <v>2430</v>
      </c>
      <c r="F20" s="182" t="s">
        <v>777</v>
      </c>
      <c r="G20" s="182" t="s">
        <v>13240</v>
      </c>
      <c r="H20" s="183">
        <v>0</v>
      </c>
      <c r="I20" s="184" t="s">
        <v>1769</v>
      </c>
      <c r="J20" s="184" t="s">
        <v>1769</v>
      </c>
      <c r="K20" s="224"/>
      <c r="L20" s="224"/>
      <c r="M20" s="224"/>
      <c r="N20" s="224"/>
      <c r="O20" s="224"/>
      <c r="P20" s="185"/>
      <c r="Q20" s="225"/>
      <c r="R20" s="182" t="s">
        <v>13803</v>
      </c>
      <c r="S20" s="181" t="str">
        <f t="shared" ca="1" si="0"/>
        <v>BO</v>
      </c>
      <c r="T20" s="181" t="str">
        <f ca="1">IF(B20="","",IF(ISERROR(MATCH($J20,[1]SorP!$B$1:$B$6230,0)),"",INDIRECT("'SorP'!$A$"&amp;MATCH($J20,[1]SorP!$B$1:$B$6230,0))))</f>
        <v>BO-O</v>
      </c>
      <c r="U20" s="201"/>
      <c r="V20" s="226">
        <f>IF(C20="",NA(),IF(OR(C20="Smelter not listed",C20="Smelter not yet identified"),MATCH($B20&amp;$D20,'[1]Smelter Look-up'!$J:$J,0),MATCH($B20&amp;$C20,'[1]Smelter Look-up'!$J:$J,0)))</f>
        <v>479</v>
      </c>
      <c r="X20" s="227">
        <f t="shared" si="1"/>
        <v>0</v>
      </c>
      <c r="AB20" s="228" t="str">
        <f t="shared" si="2"/>
        <v>TinOperaciones Metalurgicas S.A.</v>
      </c>
    </row>
    <row r="21" spans="1:28" s="227" customFormat="1" ht="63.75">
      <c r="A21" s="181" t="s">
        <v>778</v>
      </c>
      <c r="B21" s="182" t="s">
        <v>1126</v>
      </c>
      <c r="C21" s="186" t="s">
        <v>840</v>
      </c>
      <c r="D21" s="230"/>
      <c r="E21" s="182" t="s">
        <v>1101</v>
      </c>
      <c r="F21" s="182" t="s">
        <v>778</v>
      </c>
      <c r="G21" s="182" t="s">
        <v>13240</v>
      </c>
      <c r="H21" s="183">
        <v>0</v>
      </c>
      <c r="I21" s="184" t="s">
        <v>1767</v>
      </c>
      <c r="J21" s="184" t="s">
        <v>12852</v>
      </c>
      <c r="K21" s="224"/>
      <c r="L21" s="224"/>
      <c r="M21" s="224"/>
      <c r="N21" s="224"/>
      <c r="O21" s="224"/>
      <c r="P21" s="185"/>
      <c r="Q21" s="225"/>
      <c r="R21" s="182" t="s">
        <v>840</v>
      </c>
      <c r="S21" s="181" t="str">
        <f t="shared" ca="1" si="0"/>
        <v>ID</v>
      </c>
      <c r="T21" s="181" t="str">
        <f ca="1">IF(B21="","",IF(ISERROR(MATCH($J21,[1]SorP!$B$1:$B$6230,0)),"",INDIRECT("'SorP'!$A$"&amp;MATCH($J21,[1]SorP!$B$1:$B$6230,0))))</f>
        <v>HT-SD</v>
      </c>
      <c r="U21" s="201"/>
      <c r="V21" s="226">
        <f>IF(C21="",NA(),IF(OR(C21="Smelter not listed",C21="Smelter not yet identified"),MATCH($B21&amp;$D21,'[1]Smelter Look-up'!$J:$J,0),MATCH($B21&amp;$C21,'[1]Smelter Look-up'!$J:$J,0)))</f>
        <v>484</v>
      </c>
      <c r="X21" s="227">
        <f t="shared" si="1"/>
        <v>0</v>
      </c>
      <c r="AB21" s="228" t="str">
        <f t="shared" si="2"/>
        <v>TinPT Artha Cipta Langgeng</v>
      </c>
    </row>
    <row r="22" spans="1:28" s="227" customFormat="1" ht="51">
      <c r="A22" s="181" t="s">
        <v>15479</v>
      </c>
      <c r="B22" s="182" t="s">
        <v>1126</v>
      </c>
      <c r="C22" s="186" t="s">
        <v>15478</v>
      </c>
      <c r="D22" s="230"/>
      <c r="E22" s="182" t="s">
        <v>1101</v>
      </c>
      <c r="F22" s="182" t="s">
        <v>15479</v>
      </c>
      <c r="G22" s="182" t="s">
        <v>13240</v>
      </c>
      <c r="H22" s="183">
        <v>0</v>
      </c>
      <c r="I22" s="184" t="s">
        <v>15480</v>
      </c>
      <c r="J22" s="184" t="s">
        <v>12852</v>
      </c>
      <c r="K22" s="224"/>
      <c r="L22" s="224"/>
      <c r="M22" s="224"/>
      <c r="N22" s="224"/>
      <c r="O22" s="224"/>
      <c r="P22" s="185"/>
      <c r="Q22" s="225"/>
      <c r="R22" s="182" t="s">
        <v>15478</v>
      </c>
      <c r="S22" s="181" t="str">
        <f t="shared" ca="1" si="0"/>
        <v>ID</v>
      </c>
      <c r="T22" s="181" t="str">
        <f ca="1">IF(B22="","",IF(ISERROR(MATCH($J22,[1]SorP!$B$1:$B$6230,0)),"",INDIRECT("'SorP'!$A$"&amp;MATCH($J22,[1]SorP!$B$1:$B$6230,0))))</f>
        <v>HT-SD</v>
      </c>
      <c r="U22" s="201"/>
      <c r="V22" s="226">
        <f>IF(C22="",NA(),IF(OR(C22="Smelter not listed",C22="Smelter not yet identified"),MATCH($B22&amp;$D22,'[1]Smelter Look-up'!$J:$J,0),MATCH($B22&amp;$C22,'[1]Smelter Look-up'!$J:$J,0)))</f>
        <v>486</v>
      </c>
      <c r="X22" s="227">
        <f t="shared" si="1"/>
        <v>0</v>
      </c>
      <c r="AB22" s="228" t="str">
        <f t="shared" si="2"/>
        <v>TinPT Babel Inti Perkasa</v>
      </c>
    </row>
    <row r="23" spans="1:28" s="227" customFormat="1" ht="63.75">
      <c r="A23" s="181" t="s">
        <v>15108</v>
      </c>
      <c r="B23" s="182" t="s">
        <v>1126</v>
      </c>
      <c r="C23" s="186" t="s">
        <v>15107</v>
      </c>
      <c r="D23" s="230"/>
      <c r="E23" s="182" t="s">
        <v>1101</v>
      </c>
      <c r="F23" s="182" t="s">
        <v>15108</v>
      </c>
      <c r="G23" s="182" t="s">
        <v>13240</v>
      </c>
      <c r="H23" s="183">
        <v>0</v>
      </c>
      <c r="I23" s="184" t="s">
        <v>15146</v>
      </c>
      <c r="J23" s="184" t="s">
        <v>12852</v>
      </c>
      <c r="K23" s="224"/>
      <c r="L23" s="224"/>
      <c r="M23" s="224"/>
      <c r="N23" s="224"/>
      <c r="O23" s="224"/>
      <c r="P23" s="185"/>
      <c r="Q23" s="225"/>
      <c r="R23" s="182" t="s">
        <v>15107</v>
      </c>
      <c r="S23" s="181" t="str">
        <f t="shared" ca="1" si="0"/>
        <v>ID</v>
      </c>
      <c r="T23" s="181" t="str">
        <f ca="1">IF(B23="","",IF(ISERROR(MATCH($J23,[1]SorP!$B$1:$B$6230,0)),"",INDIRECT("'SorP'!$A$"&amp;MATCH($J23,[1]SorP!$B$1:$B$6230,0))))</f>
        <v>HT-SD</v>
      </c>
      <c r="U23" s="201"/>
      <c r="V23" s="226">
        <f>IF(C23="",NA(),IF(OR(C23="Smelter not listed",C23="Smelter not yet identified"),MATCH($B23&amp;$D23,'[1]Smelter Look-up'!$J:$J,0),MATCH($B23&amp;$C23,'[1]Smelter Look-up'!$J:$J,0)))</f>
        <v>487</v>
      </c>
      <c r="X23" s="227">
        <f t="shared" si="1"/>
        <v>0</v>
      </c>
      <c r="AB23" s="228" t="str">
        <f t="shared" si="2"/>
        <v>TinPT Babel Surya Alam Lestari</v>
      </c>
    </row>
    <row r="24" spans="1:28" s="227" customFormat="1" ht="38.25">
      <c r="A24" s="181" t="s">
        <v>15471</v>
      </c>
      <c r="B24" s="182" t="s">
        <v>1126</v>
      </c>
      <c r="C24" s="186" t="s">
        <v>15470</v>
      </c>
      <c r="D24" s="230"/>
      <c r="E24" s="182" t="s">
        <v>1101</v>
      </c>
      <c r="F24" s="182" t="s">
        <v>15471</v>
      </c>
      <c r="G24" s="182" t="s">
        <v>13240</v>
      </c>
      <c r="H24" s="183">
        <v>0</v>
      </c>
      <c r="I24" s="184" t="s">
        <v>15143</v>
      </c>
      <c r="J24" s="184" t="s">
        <v>12852</v>
      </c>
      <c r="K24" s="224"/>
      <c r="L24" s="224"/>
      <c r="M24" s="224"/>
      <c r="N24" s="224"/>
      <c r="O24" s="224"/>
      <c r="P24" s="185"/>
      <c r="Q24" s="225"/>
      <c r="R24" s="182" t="s">
        <v>15470</v>
      </c>
      <c r="S24" s="181" t="str">
        <f t="shared" ca="1" si="0"/>
        <v>ID</v>
      </c>
      <c r="T24" s="181" t="str">
        <f ca="1">IF(B24="","",IF(ISERROR(MATCH($J24,[1]SorP!$B$1:$B$6230,0)),"",INDIRECT("'SorP'!$A$"&amp;MATCH($J24,[1]SorP!$B$1:$B$6230,0))))</f>
        <v>HT-SD</v>
      </c>
      <c r="U24" s="201"/>
      <c r="V24" s="226">
        <f>IF(C24="",NA(),IF(OR(C24="Smelter not listed",C24="Smelter not yet identified"),MATCH($B24&amp;$D24,'[1]Smelter Look-up'!$J:$J,0),MATCH($B24&amp;$C24,'[1]Smelter Look-up'!$J:$J,0)))</f>
        <v>490</v>
      </c>
      <c r="X24" s="227">
        <f t="shared" si="1"/>
        <v>0</v>
      </c>
      <c r="AB24" s="228" t="str">
        <f t="shared" si="2"/>
        <v>TinPT Bukit Timah</v>
      </c>
    </row>
    <row r="25" spans="1:28" s="227" customFormat="1" ht="51">
      <c r="A25" s="181" t="s">
        <v>779</v>
      </c>
      <c r="B25" s="182" t="s">
        <v>1126</v>
      </c>
      <c r="C25" s="186" t="s">
        <v>627</v>
      </c>
      <c r="D25" s="230"/>
      <c r="E25" s="182" t="s">
        <v>1101</v>
      </c>
      <c r="F25" s="182" t="s">
        <v>779</v>
      </c>
      <c r="G25" s="182" t="s">
        <v>13240</v>
      </c>
      <c r="H25" s="183">
        <v>0</v>
      </c>
      <c r="I25" s="184" t="s">
        <v>1767</v>
      </c>
      <c r="J25" s="184" t="s">
        <v>12852</v>
      </c>
      <c r="K25" s="224"/>
      <c r="L25" s="224"/>
      <c r="M25" s="224"/>
      <c r="N25" s="224"/>
      <c r="O25" s="224"/>
      <c r="P25" s="185"/>
      <c r="Q25" s="225"/>
      <c r="R25" s="182" t="s">
        <v>627</v>
      </c>
      <c r="S25" s="181" t="str">
        <f t="shared" ca="1" si="0"/>
        <v>ID</v>
      </c>
      <c r="T25" s="181" t="str">
        <f ca="1">IF(B25="","",IF(ISERROR(MATCH($J25,[1]SorP!$B$1:$B$6230,0)),"",INDIRECT("'SorP'!$A$"&amp;MATCH($J25,[1]SorP!$B$1:$B$6230,0))))</f>
        <v>HT-SD</v>
      </c>
      <c r="U25" s="201"/>
      <c r="V25" s="226">
        <f>IF(C25="",NA(),IF(OR(C25="Smelter not listed",C25="Smelter not yet identified"),MATCH($B25&amp;$D25,'[1]Smelter Look-up'!$J:$J,0),MATCH($B25&amp;$C25,'[1]Smelter Look-up'!$J:$J,0)))</f>
        <v>496</v>
      </c>
      <c r="X25" s="227">
        <f t="shared" si="1"/>
        <v>0</v>
      </c>
      <c r="AB25" s="228" t="str">
        <f t="shared" si="2"/>
        <v>TinPT Mitra Stania Prima</v>
      </c>
    </row>
    <row r="26" spans="1:28" s="227" customFormat="1" ht="51">
      <c r="A26" s="181" t="s">
        <v>15112</v>
      </c>
      <c r="B26" s="182" t="s">
        <v>1126</v>
      </c>
      <c r="C26" s="186" t="s">
        <v>15111</v>
      </c>
      <c r="D26" s="230"/>
      <c r="E26" s="182" t="s">
        <v>1101</v>
      </c>
      <c r="F26" s="182" t="s">
        <v>15112</v>
      </c>
      <c r="G26" s="182" t="s">
        <v>13240</v>
      </c>
      <c r="H26" s="183">
        <v>0</v>
      </c>
      <c r="I26" s="184" t="s">
        <v>15143</v>
      </c>
      <c r="J26" s="184" t="s">
        <v>12852</v>
      </c>
      <c r="K26" s="224"/>
      <c r="L26" s="224"/>
      <c r="M26" s="224"/>
      <c r="N26" s="224"/>
      <c r="O26" s="224"/>
      <c r="P26" s="185"/>
      <c r="Q26" s="225"/>
      <c r="R26" s="182" t="s">
        <v>15111</v>
      </c>
      <c r="S26" s="181" t="str">
        <f t="shared" ca="1" si="0"/>
        <v>ID</v>
      </c>
      <c r="T26" s="181" t="str">
        <f ca="1">IF(B26="","",IF(ISERROR(MATCH($J26,[1]SorP!$B$1:$B$6230,0)),"",INDIRECT("'SorP'!$A$"&amp;MATCH($J26,[1]SorP!$B$1:$B$6230,0))))</f>
        <v>HT-SD</v>
      </c>
      <c r="U26" s="201"/>
      <c r="V26" s="226">
        <f>IF(C26="",NA(),IF(OR(C26="Smelter not listed",C26="Smelter not yet identified"),MATCH($B26&amp;$D26,'[1]Smelter Look-up'!$J:$J,0),MATCH($B26&amp;$C26,'[1]Smelter Look-up'!$J:$J,0)))</f>
        <v>499</v>
      </c>
      <c r="X26" s="227">
        <f t="shared" si="1"/>
        <v>0</v>
      </c>
      <c r="AB26" s="228" t="str">
        <f t="shared" si="2"/>
        <v>TinPT Prima Timah Utama</v>
      </c>
    </row>
    <row r="27" spans="1:28" s="227" customFormat="1" ht="51">
      <c r="A27" s="181" t="s">
        <v>780</v>
      </c>
      <c r="B27" s="182" t="s">
        <v>1126</v>
      </c>
      <c r="C27" s="186" t="s">
        <v>2157</v>
      </c>
      <c r="D27" s="230"/>
      <c r="E27" s="182" t="s">
        <v>1101</v>
      </c>
      <c r="F27" s="182" t="s">
        <v>780</v>
      </c>
      <c r="G27" s="182" t="s">
        <v>13240</v>
      </c>
      <c r="H27" s="183">
        <v>0</v>
      </c>
      <c r="I27" s="184" t="s">
        <v>1767</v>
      </c>
      <c r="J27" s="184" t="s">
        <v>12852</v>
      </c>
      <c r="K27" s="224"/>
      <c r="L27" s="224"/>
      <c r="M27" s="224"/>
      <c r="N27" s="224"/>
      <c r="O27" s="224"/>
      <c r="P27" s="185"/>
      <c r="Q27" s="225"/>
      <c r="R27" s="182" t="s">
        <v>2157</v>
      </c>
      <c r="S27" s="181" t="str">
        <f t="shared" ca="1" si="0"/>
        <v>ID</v>
      </c>
      <c r="T27" s="181" t="str">
        <f ca="1">IF(B27="","",IF(ISERROR(MATCH($J27,[1]SorP!$B$1:$B$6230,0)),"",INDIRECT("'SorP'!$A$"&amp;MATCH($J27,[1]SorP!$B$1:$B$6230,0))))</f>
        <v>HT-SD</v>
      </c>
      <c r="U27" s="201"/>
      <c r="V27" s="226">
        <f>IF(C27="",NA(),IF(OR(C27="Smelter not listed",C27="Smelter not yet identified"),MATCH($B27&amp;$D27,'[1]Smelter Look-up'!$J:$J,0),MATCH($B27&amp;$C27,'[1]Smelter Look-up'!$J:$J,0)))</f>
        <v>502</v>
      </c>
      <c r="X27" s="227">
        <f t="shared" si="1"/>
        <v>0</v>
      </c>
      <c r="AB27" s="228" t="str">
        <f t="shared" si="2"/>
        <v>TinPT Refined Bangka Tin</v>
      </c>
    </row>
    <row r="28" spans="1:28" s="227" customFormat="1" ht="63.75">
      <c r="A28" s="181" t="s">
        <v>15493</v>
      </c>
      <c r="B28" s="182" t="s">
        <v>1126</v>
      </c>
      <c r="C28" s="186" t="s">
        <v>15492</v>
      </c>
      <c r="D28" s="230"/>
      <c r="E28" s="182" t="s">
        <v>1101</v>
      </c>
      <c r="F28" s="182" t="s">
        <v>15493</v>
      </c>
      <c r="G28" s="182" t="s">
        <v>13240</v>
      </c>
      <c r="H28" s="183">
        <v>0</v>
      </c>
      <c r="I28" s="184" t="s">
        <v>15143</v>
      </c>
      <c r="J28" s="184" t="s">
        <v>12852</v>
      </c>
      <c r="K28" s="224"/>
      <c r="L28" s="224"/>
      <c r="M28" s="224"/>
      <c r="N28" s="224"/>
      <c r="O28" s="224"/>
      <c r="P28" s="185"/>
      <c r="Q28" s="225"/>
      <c r="R28" s="182" t="s">
        <v>15492</v>
      </c>
      <c r="S28" s="181" t="str">
        <f t="shared" ca="1" si="0"/>
        <v>ID</v>
      </c>
      <c r="T28" s="181" t="str">
        <f ca="1">IF(B28="","",IF(ISERROR(MATCH($J28,[1]SorP!$B$1:$B$6230,0)),"",INDIRECT("'SorP'!$A$"&amp;MATCH($J28,[1]SorP!$B$1:$B$6230,0))))</f>
        <v>HT-SD</v>
      </c>
      <c r="U28" s="201"/>
      <c r="V28" s="226">
        <f>IF(C28="",NA(),IF(OR(C28="Smelter not listed",C28="Smelter not yet identified"),MATCH($B28&amp;$D28,'[1]Smelter Look-up'!$J:$J,0),MATCH($B28&amp;$C28,'[1]Smelter Look-up'!$J:$J,0)))</f>
        <v>503</v>
      </c>
      <c r="X28" s="227">
        <f t="shared" si="1"/>
        <v>0</v>
      </c>
      <c r="AB28" s="228" t="str">
        <f t="shared" si="2"/>
        <v>TinPT Sariwiguna Binasentosa</v>
      </c>
    </row>
    <row r="29" spans="1:28" s="227" customFormat="1" ht="51">
      <c r="A29" s="181" t="s">
        <v>15116</v>
      </c>
      <c r="B29" s="182" t="s">
        <v>1126</v>
      </c>
      <c r="C29" s="186" t="s">
        <v>15115</v>
      </c>
      <c r="D29" s="230"/>
      <c r="E29" s="182" t="s">
        <v>1101</v>
      </c>
      <c r="F29" s="182" t="s">
        <v>15116</v>
      </c>
      <c r="G29" s="182" t="s">
        <v>13240</v>
      </c>
      <c r="H29" s="183">
        <v>0</v>
      </c>
      <c r="I29" s="184" t="s">
        <v>15143</v>
      </c>
      <c r="J29" s="184" t="s">
        <v>12852</v>
      </c>
      <c r="K29" s="224"/>
      <c r="L29" s="224"/>
      <c r="M29" s="224"/>
      <c r="N29" s="224"/>
      <c r="O29" s="224"/>
      <c r="P29" s="185"/>
      <c r="Q29" s="225"/>
      <c r="R29" s="182" t="s">
        <v>15115</v>
      </c>
      <c r="S29" s="181" t="str">
        <f t="shared" ca="1" si="0"/>
        <v>ID</v>
      </c>
      <c r="T29" s="181" t="str">
        <f ca="1">IF(B29="","",IF(ISERROR(MATCH($J29,[1]SorP!$B$1:$B$6230,0)),"",INDIRECT("'SorP'!$A$"&amp;MATCH($J29,[1]SorP!$B$1:$B$6230,0))))</f>
        <v>HT-SD</v>
      </c>
      <c r="U29" s="201"/>
      <c r="V29" s="226">
        <f>IF(C29="",NA(),IF(OR(C29="Smelter not listed",C29="Smelter not yet identified"),MATCH($B29&amp;$D29,'[1]Smelter Look-up'!$J:$J,0),MATCH($B29&amp;$C29,'[1]Smelter Look-up'!$J:$J,0)))</f>
        <v>504</v>
      </c>
      <c r="X29" s="227">
        <f t="shared" si="1"/>
        <v>0</v>
      </c>
      <c r="AB29" s="228" t="str">
        <f t="shared" si="2"/>
        <v>TinPT Stanindo Inti Perkasa</v>
      </c>
    </row>
    <row r="30" spans="1:28" s="227" customFormat="1" ht="51">
      <c r="A30" s="181" t="s">
        <v>800</v>
      </c>
      <c r="B30" s="182" t="s">
        <v>1126</v>
      </c>
      <c r="C30" s="186" t="s">
        <v>13802</v>
      </c>
      <c r="D30" s="230"/>
      <c r="E30" s="182" t="s">
        <v>1101</v>
      </c>
      <c r="F30" s="182" t="s">
        <v>800</v>
      </c>
      <c r="G30" s="182" t="s">
        <v>13240</v>
      </c>
      <c r="H30" s="183">
        <v>0</v>
      </c>
      <c r="I30" s="184" t="s">
        <v>1792</v>
      </c>
      <c r="J30" s="184" t="s">
        <v>6065</v>
      </c>
      <c r="K30" s="224"/>
      <c r="L30" s="224"/>
      <c r="M30" s="224"/>
      <c r="N30" s="224"/>
      <c r="O30" s="224"/>
      <c r="P30" s="185"/>
      <c r="Q30" s="225"/>
      <c r="R30" s="182" t="s">
        <v>13802</v>
      </c>
      <c r="S30" s="181" t="str">
        <f t="shared" ca="1" si="0"/>
        <v>ID</v>
      </c>
      <c r="T30" s="181" t="str">
        <f ca="1">IF(B30="","",IF(ISERROR(MATCH($J30,[1]SorP!$B$1:$B$6230,0)),"",INDIRECT("'SorP'!$A$"&amp;MATCH($J30,[1]SorP!$B$1:$B$6230,0))))</f>
        <v>HU-BE</v>
      </c>
      <c r="U30" s="201"/>
      <c r="V30" s="226">
        <f>IF(C30="",NA(),IF(OR(C30="Smelter not listed",C30="Smelter not yet identified"),MATCH($B30&amp;$D30,'[1]Smelter Look-up'!$J:$J,0),MATCH($B30&amp;$C30,'[1]Smelter Look-up'!$J:$J,0)))</f>
        <v>508</v>
      </c>
      <c r="X30" s="227">
        <f t="shared" si="1"/>
        <v>0</v>
      </c>
      <c r="AB30" s="228" t="str">
        <f t="shared" si="2"/>
        <v>TinPT Timah Tbk Kundur</v>
      </c>
    </row>
    <row r="31" spans="1:28" s="227" customFormat="1" ht="51">
      <c r="A31" s="181" t="s">
        <v>781</v>
      </c>
      <c r="B31" s="182" t="s">
        <v>1126</v>
      </c>
      <c r="C31" s="186" t="s">
        <v>13801</v>
      </c>
      <c r="D31" s="230"/>
      <c r="E31" s="182" t="s">
        <v>1101</v>
      </c>
      <c r="F31" s="182" t="s">
        <v>781</v>
      </c>
      <c r="G31" s="182" t="s">
        <v>13240</v>
      </c>
      <c r="H31" s="183">
        <v>0</v>
      </c>
      <c r="I31" s="184" t="s">
        <v>1794</v>
      </c>
      <c r="J31" s="184" t="s">
        <v>12852</v>
      </c>
      <c r="K31" s="224"/>
      <c r="L31" s="224"/>
      <c r="M31" s="224"/>
      <c r="N31" s="224"/>
      <c r="O31" s="224"/>
      <c r="P31" s="185"/>
      <c r="Q31" s="225"/>
      <c r="R31" s="182" t="s">
        <v>13801</v>
      </c>
      <c r="S31" s="181" t="str">
        <f t="shared" ca="1" si="0"/>
        <v>ID</v>
      </c>
      <c r="T31" s="181" t="str">
        <f ca="1">IF(B31="","",IF(ISERROR(MATCH($J31,[1]SorP!$B$1:$B$6230,0)),"",INDIRECT("'SorP'!$A$"&amp;MATCH($J31,[1]SorP!$B$1:$B$6230,0))))</f>
        <v>HT-SD</v>
      </c>
      <c r="U31" s="201"/>
      <c r="V31" s="226">
        <f>IF(C31="",NA(),IF(OR(C31="Smelter not listed",C31="Smelter not yet identified"),MATCH($B31&amp;$D31,'[1]Smelter Look-up'!$J:$J,0),MATCH($B31&amp;$C31,'[1]Smelter Look-up'!$J:$J,0)))</f>
        <v>509</v>
      </c>
      <c r="X31" s="227">
        <f t="shared" si="1"/>
        <v>0</v>
      </c>
      <c r="AB31" s="228" t="str">
        <f t="shared" si="2"/>
        <v>TinPT Timah Tbk Mentok</v>
      </c>
    </row>
    <row r="32" spans="1:28" s="227" customFormat="1" ht="51">
      <c r="A32" s="181" t="s">
        <v>15118</v>
      </c>
      <c r="B32" s="182" t="s">
        <v>1126</v>
      </c>
      <c r="C32" s="186" t="s">
        <v>15117</v>
      </c>
      <c r="D32" s="230"/>
      <c r="E32" s="182" t="s">
        <v>1101</v>
      </c>
      <c r="F32" s="182" t="s">
        <v>15118</v>
      </c>
      <c r="G32" s="182" t="s">
        <v>13240</v>
      </c>
      <c r="H32" s="183">
        <v>0</v>
      </c>
      <c r="I32" s="184" t="s">
        <v>15150</v>
      </c>
      <c r="J32" s="184" t="s">
        <v>12852</v>
      </c>
      <c r="K32" s="224"/>
      <c r="L32" s="224"/>
      <c r="M32" s="224"/>
      <c r="N32" s="224"/>
      <c r="O32" s="224"/>
      <c r="P32" s="185"/>
      <c r="Q32" s="225"/>
      <c r="R32" s="182" t="s">
        <v>15117</v>
      </c>
      <c r="S32" s="181" t="str">
        <f t="shared" ca="1" si="0"/>
        <v>ID</v>
      </c>
      <c r="T32" s="181" t="str">
        <f ca="1">IF(B32="","",IF(ISERROR(MATCH($J32,[1]SorP!$B$1:$B$6230,0)),"",INDIRECT("'SorP'!$A$"&amp;MATCH($J32,[1]SorP!$B$1:$B$6230,0))))</f>
        <v>HT-SD</v>
      </c>
      <c r="U32" s="201"/>
      <c r="V32" s="226">
        <f>IF(C32="",NA(),IF(OR(C32="Smelter not listed",C32="Smelter not yet identified"),MATCH($B32&amp;$D32,'[1]Smelter Look-up'!$J:$J,0),MATCH($B32&amp;$C32,'[1]Smelter Look-up'!$J:$J,0)))</f>
        <v>507</v>
      </c>
      <c r="X32" s="227">
        <f t="shared" si="1"/>
        <v>0</v>
      </c>
      <c r="AB32" s="228" t="str">
        <f t="shared" si="2"/>
        <v>TinPT Timah Nusantara</v>
      </c>
    </row>
    <row r="33" spans="1:28" s="227" customFormat="1" ht="51">
      <c r="A33" s="181" t="s">
        <v>15120</v>
      </c>
      <c r="B33" s="182" t="s">
        <v>1126</v>
      </c>
      <c r="C33" s="186" t="s">
        <v>15119</v>
      </c>
      <c r="D33" s="230"/>
      <c r="E33" s="182" t="s">
        <v>1101</v>
      </c>
      <c r="F33" s="182" t="s">
        <v>15120</v>
      </c>
      <c r="G33" s="182" t="s">
        <v>13240</v>
      </c>
      <c r="H33" s="183">
        <v>0</v>
      </c>
      <c r="I33" s="184" t="s">
        <v>15143</v>
      </c>
      <c r="J33" s="184" t="s">
        <v>12852</v>
      </c>
      <c r="K33" s="224"/>
      <c r="L33" s="224"/>
      <c r="M33" s="224"/>
      <c r="N33" s="224"/>
      <c r="O33" s="224"/>
      <c r="P33" s="185"/>
      <c r="Q33" s="225"/>
      <c r="R33" s="182" t="s">
        <v>15119</v>
      </c>
      <c r="S33" s="181" t="str">
        <f t="shared" ca="1" si="0"/>
        <v>ID</v>
      </c>
      <c r="T33" s="181" t="str">
        <f ca="1">IF(B33="","",IF(ISERROR(MATCH($J33,[1]SorP!$B$1:$B$6230,0)),"",INDIRECT("'SorP'!$A$"&amp;MATCH($J33,[1]SorP!$B$1:$B$6230,0))))</f>
        <v>HT-SD</v>
      </c>
      <c r="U33" s="201"/>
      <c r="V33" s="226">
        <f>IF(C33="",NA(),IF(OR(C33="Smelter not listed",C33="Smelter not yet identified"),MATCH($B33&amp;$D33,'[1]Smelter Look-up'!$J:$J,0),MATCH($B33&amp;$C33,'[1]Smelter Look-up'!$J:$J,0)))</f>
        <v>510</v>
      </c>
      <c r="X33" s="227">
        <f t="shared" si="1"/>
        <v>0</v>
      </c>
      <c r="AB33" s="228" t="str">
        <f t="shared" si="2"/>
        <v>TinPT Tinindo Inter Nusa</v>
      </c>
    </row>
    <row r="34" spans="1:28" s="227" customFormat="1" ht="38.25">
      <c r="A34" s="181" t="s">
        <v>15500</v>
      </c>
      <c r="B34" s="182" t="s">
        <v>1126</v>
      </c>
      <c r="C34" s="186" t="s">
        <v>15499</v>
      </c>
      <c r="D34" s="230"/>
      <c r="E34" s="182" t="s">
        <v>1101</v>
      </c>
      <c r="F34" s="182" t="s">
        <v>15500</v>
      </c>
      <c r="G34" s="182" t="s">
        <v>13240</v>
      </c>
      <c r="H34" s="183">
        <v>0</v>
      </c>
      <c r="I34" s="184" t="s">
        <v>15501</v>
      </c>
      <c r="J34" s="184" t="s">
        <v>12852</v>
      </c>
      <c r="K34" s="224"/>
      <c r="L34" s="224"/>
      <c r="M34" s="224"/>
      <c r="N34" s="224"/>
      <c r="O34" s="224"/>
      <c r="P34" s="185"/>
      <c r="Q34" s="225"/>
      <c r="R34" s="182" t="s">
        <v>15499</v>
      </c>
      <c r="S34" s="181" t="str">
        <f t="shared" ca="1" si="0"/>
        <v>ID</v>
      </c>
      <c r="T34" s="181" t="str">
        <f ca="1">IF(B34="","",IF(ISERROR(MATCH($J34,[1]SorP!$B$1:$B$6230,0)),"",INDIRECT("'SorP'!$A$"&amp;MATCH($J34,[1]SorP!$B$1:$B$6230,0))))</f>
        <v>HT-SD</v>
      </c>
      <c r="U34" s="201"/>
      <c r="V34" s="226">
        <f>IF(C34="",NA(),IF(OR(C34="Smelter not listed",C34="Smelter not yet identified"),MATCH($B34&amp;$D34,'[1]Smelter Look-up'!$J:$J,0),MATCH($B34&amp;$C34,'[1]Smelter Look-up'!$J:$J,0)))</f>
        <v>512</v>
      </c>
      <c r="X34" s="227">
        <f t="shared" si="1"/>
        <v>0</v>
      </c>
      <c r="AB34" s="228" t="str">
        <f t="shared" si="2"/>
        <v>TinPT Tommy Utama</v>
      </c>
    </row>
    <row r="35" spans="1:28" s="227" customFormat="1" ht="25.5">
      <c r="A35" s="181" t="s">
        <v>783</v>
      </c>
      <c r="B35" s="182" t="s">
        <v>1126</v>
      </c>
      <c r="C35" s="186" t="s">
        <v>782</v>
      </c>
      <c r="D35" s="230"/>
      <c r="E35" s="182" t="s">
        <v>2431</v>
      </c>
      <c r="F35" s="182" t="s">
        <v>783</v>
      </c>
      <c r="G35" s="182" t="s">
        <v>13240</v>
      </c>
      <c r="H35" s="183">
        <v>0</v>
      </c>
      <c r="I35" s="184" t="s">
        <v>13829</v>
      </c>
      <c r="J35" s="184" t="s">
        <v>1701</v>
      </c>
      <c r="K35" s="224"/>
      <c r="L35" s="224"/>
      <c r="M35" s="224"/>
      <c r="N35" s="224"/>
      <c r="O35" s="224"/>
      <c r="P35" s="185"/>
      <c r="Q35" s="225"/>
      <c r="R35" s="182" t="s">
        <v>782</v>
      </c>
      <c r="S35" s="181" t="str">
        <f t="shared" ca="1" si="0"/>
        <v>TW</v>
      </c>
      <c r="T35" s="181" t="str">
        <f ca="1">IF(B35="","",IF(ISERROR(MATCH($J35,[1]SorP!$B$1:$B$6230,0)),"",INDIRECT("'SorP'!$A$"&amp;MATCH($J35,[1]SorP!$B$1:$B$6230,0))))</f>
        <v>TR-61</v>
      </c>
      <c r="U35" s="201"/>
      <c r="V35" s="226">
        <f>IF(C35="",NA(),IF(OR(C35="Smelter not listed",C35="Smelter not yet identified"),MATCH($B35&amp;$D35,'[1]Smelter Look-up'!$J:$J,0),MATCH($B35&amp;$C35,'[1]Smelter Look-up'!$J:$J,0)))</f>
        <v>516</v>
      </c>
      <c r="X35" s="227">
        <f t="shared" si="1"/>
        <v>0</v>
      </c>
      <c r="AB35" s="228" t="str">
        <f t="shared" si="2"/>
        <v>TinRui Da Hung</v>
      </c>
    </row>
    <row r="36" spans="1:28" s="227" customFormat="1" ht="38.25">
      <c r="A36" s="181" t="s">
        <v>15801</v>
      </c>
      <c r="B36" s="182" t="s">
        <v>1126</v>
      </c>
      <c r="C36" s="186" t="s">
        <v>15802</v>
      </c>
      <c r="D36" s="230"/>
      <c r="E36" s="182" t="s">
        <v>1092</v>
      </c>
      <c r="F36" s="182" t="s">
        <v>15801</v>
      </c>
      <c r="G36" s="182" t="s">
        <v>13240</v>
      </c>
      <c r="H36" s="183">
        <v>0</v>
      </c>
      <c r="I36" s="184" t="s">
        <v>15803</v>
      </c>
      <c r="J36" s="184" t="s">
        <v>1674</v>
      </c>
      <c r="K36" s="224"/>
      <c r="L36" s="224"/>
      <c r="M36" s="224"/>
      <c r="N36" s="224"/>
      <c r="O36" s="224"/>
      <c r="P36" s="185"/>
      <c r="Q36" s="225"/>
      <c r="R36" s="182" t="s">
        <v>15802</v>
      </c>
      <c r="S36" s="181" t="str">
        <f t="shared" ca="1" si="0"/>
        <v>BR</v>
      </c>
      <c r="T36" s="181" t="str">
        <f ca="1">IF(B36="","",IF(ISERROR(MATCH($J36,[1]SorP!$B$1:$B$6230,0)),"",INDIRECT("'SorP'!$A$"&amp;MATCH($J36,[1]SorP!$B$1:$B$6230,0))))</f>
        <v>BR-SP</v>
      </c>
      <c r="U36" s="201"/>
      <c r="V36" s="226">
        <f>IF(C36="",NA(),IF(OR(C36="Smelter not listed",C36="Smelter not yet identified"),MATCH($B36&amp;$D36,'[1]Smelter Look-up'!$J:$J,0),MATCH($B36&amp;$C36,'[1]Smelter Look-up'!$J:$J,0)))</f>
        <v>518</v>
      </c>
      <c r="X36" s="227">
        <f t="shared" si="1"/>
        <v>0</v>
      </c>
      <c r="AB36" s="228" t="str">
        <f t="shared" si="2"/>
        <v>TinSoft Metais Ltda.</v>
      </c>
    </row>
    <row r="37" spans="1:28" s="227" customFormat="1" ht="63.75">
      <c r="A37" s="181" t="s">
        <v>730</v>
      </c>
      <c r="B37" s="182" t="s">
        <v>1125</v>
      </c>
      <c r="C37" s="186" t="s">
        <v>1228</v>
      </c>
      <c r="D37" s="230"/>
      <c r="E37" s="182" t="s">
        <v>1104</v>
      </c>
      <c r="F37" s="182" t="s">
        <v>730</v>
      </c>
      <c r="G37" s="182" t="s">
        <v>13240</v>
      </c>
      <c r="H37" s="183">
        <v>0</v>
      </c>
      <c r="I37" s="184" t="s">
        <v>1663</v>
      </c>
      <c r="J37" s="184" t="s">
        <v>1664</v>
      </c>
      <c r="K37" s="224"/>
      <c r="L37" s="224"/>
      <c r="M37" s="224"/>
      <c r="N37" s="224"/>
      <c r="O37" s="224"/>
      <c r="P37" s="185"/>
      <c r="Q37" s="225"/>
      <c r="R37" s="182" t="s">
        <v>1228</v>
      </c>
      <c r="S37" s="181" t="str">
        <f t="shared" ref="S37:S63" ca="1" si="3">IF(B37="","",IF(ISERROR(MATCH($E37,CL,0)),"Unknown",INDIRECT("'C'!$A$"&amp;MATCH($E37,CL,0)+1)))</f>
        <v>JP</v>
      </c>
      <c r="T37" s="181" t="str">
        <f ca="1">IF(B37="","",IF(ISERROR(MATCH($J37,[1]SorP!$B$1:$B$6230,0)),"",INDIRECT("'SorP'!$A$"&amp;MATCH($J37,[1]SorP!$B$1:$B$6230,0))))</f>
        <v>IT-BA</v>
      </c>
      <c r="U37" s="201"/>
      <c r="V37" s="226">
        <f>IF(C37="",NA(),IF(OR(C37="Smelter not listed",C37="Smelter not yet identified"),MATCH($B37&amp;$D37,'[1]Smelter Look-up'!$J:$J,0),MATCH($B37&amp;$C37,'[1]Smelter Look-up'!$J:$J,0)))</f>
        <v>278</v>
      </c>
      <c r="X37" s="227">
        <f t="shared" si="1"/>
        <v>0</v>
      </c>
      <c r="AB37" s="228" t="str">
        <f t="shared" si="2"/>
        <v>GoldTanaka Kikinzoku Kogyo K.K.</v>
      </c>
    </row>
    <row r="38" spans="1:28" s="227" customFormat="1" ht="25.5">
      <c r="A38" s="181" t="s">
        <v>784</v>
      </c>
      <c r="B38" s="182" t="s">
        <v>1126</v>
      </c>
      <c r="C38" s="186" t="s">
        <v>1027</v>
      </c>
      <c r="D38" s="230"/>
      <c r="E38" s="182" t="s">
        <v>884</v>
      </c>
      <c r="F38" s="182" t="s">
        <v>784</v>
      </c>
      <c r="G38" s="182" t="s">
        <v>13240</v>
      </c>
      <c r="H38" s="183">
        <v>0</v>
      </c>
      <c r="I38" s="184" t="s">
        <v>1795</v>
      </c>
      <c r="J38" s="184" t="s">
        <v>1796</v>
      </c>
      <c r="K38" s="224"/>
      <c r="L38" s="224"/>
      <c r="M38" s="224"/>
      <c r="N38" s="224"/>
      <c r="O38" s="224"/>
      <c r="P38" s="185"/>
      <c r="Q38" s="225"/>
      <c r="R38" s="182" t="s">
        <v>1027</v>
      </c>
      <c r="S38" s="181" t="str">
        <f t="shared" ca="1" si="3"/>
        <v>TH</v>
      </c>
      <c r="T38" s="181" t="str">
        <f ca="1">IF(B38="","",IF(ISERROR(MATCH($J38,[1]SorP!$B$1:$B$6230,0)),"",INDIRECT("'SorP'!$A$"&amp;MATCH($J38,[1]SorP!$B$1:$B$6230,0))))</f>
        <v>TH-27</v>
      </c>
      <c r="U38" s="201"/>
      <c r="V38" s="226">
        <f>IF(C38="",NA(),IF(OR(C38="Smelter not listed",C38="Smelter not yet identified"),MATCH($B38&amp;$D38,'[1]Smelter Look-up'!$J:$J,0),MATCH($B38&amp;$C38,'[1]Smelter Look-up'!$J:$J,0)))</f>
        <v>523</v>
      </c>
      <c r="X38" s="227">
        <f t="shared" si="1"/>
        <v>0</v>
      </c>
      <c r="AB38" s="228" t="str">
        <f t="shared" si="2"/>
        <v>TinThaisarco</v>
      </c>
    </row>
    <row r="39" spans="1:28" s="227" customFormat="1" ht="102">
      <c r="A39" s="181" t="s">
        <v>736</v>
      </c>
      <c r="B39" s="182" t="s">
        <v>1125</v>
      </c>
      <c r="C39" s="186" t="s">
        <v>2331</v>
      </c>
      <c r="D39" s="230"/>
      <c r="E39" s="182" t="s">
        <v>1091</v>
      </c>
      <c r="F39" s="182" t="s">
        <v>736</v>
      </c>
      <c r="G39" s="182" t="s">
        <v>13240</v>
      </c>
      <c r="H39" s="183">
        <v>0</v>
      </c>
      <c r="I39" s="184" t="s">
        <v>1675</v>
      </c>
      <c r="J39" s="184" t="s">
        <v>3153</v>
      </c>
      <c r="K39" s="224"/>
      <c r="L39" s="224"/>
      <c r="M39" s="224"/>
      <c r="N39" s="224"/>
      <c r="O39" s="224"/>
      <c r="P39" s="185"/>
      <c r="Q39" s="225"/>
      <c r="R39" s="182" t="s">
        <v>2331</v>
      </c>
      <c r="S39" s="181" t="str">
        <f t="shared" ca="1" si="3"/>
        <v>BE</v>
      </c>
      <c r="T39" s="181" t="str">
        <f ca="1">IF(B39="","",IF(ISERROR(MATCH($J39,[1]SorP!$B$1:$B$6230,0)),"",INDIRECT("'SorP'!$A$"&amp;MATCH($J39,[1]SorP!$B$1:$B$6230,0))))</f>
        <v>BE-VAN</v>
      </c>
      <c r="U39" s="201"/>
      <c r="V39" s="226">
        <f>IF(C39="",NA(),IF(OR(C39="Smelter not listed",C39="Smelter not yet identified"),MATCH($B39&amp;$D39,'[1]Smelter Look-up'!$J:$J,0),MATCH($B39&amp;$C39,'[1]Smelter Look-up'!$J:$J,0)))</f>
        <v>293</v>
      </c>
      <c r="X39" s="227">
        <f t="shared" si="1"/>
        <v>0</v>
      </c>
      <c r="AB39" s="228" t="str">
        <f t="shared" si="2"/>
        <v>GoldUmicore S.A. Business Unit Precious Metals Refining</v>
      </c>
    </row>
    <row r="40" spans="1:28" s="227" customFormat="1" ht="102">
      <c r="A40" s="181" t="s">
        <v>739</v>
      </c>
      <c r="B40" s="182" t="s">
        <v>1125</v>
      </c>
      <c r="C40" s="186" t="s">
        <v>2488</v>
      </c>
      <c r="D40" s="230"/>
      <c r="E40" s="182" t="s">
        <v>1089</v>
      </c>
      <c r="F40" s="182" t="s">
        <v>739</v>
      </c>
      <c r="G40" s="182" t="s">
        <v>13240</v>
      </c>
      <c r="H40" s="183">
        <v>0</v>
      </c>
      <c r="I40" s="184" t="s">
        <v>1679</v>
      </c>
      <c r="J40" s="184" t="s">
        <v>1680</v>
      </c>
      <c r="K40" s="224"/>
      <c r="L40" s="224"/>
      <c r="M40" s="224"/>
      <c r="N40" s="224"/>
      <c r="O40" s="224"/>
      <c r="P40" s="185"/>
      <c r="Q40" s="225"/>
      <c r="R40" s="182" t="s">
        <v>2488</v>
      </c>
      <c r="S40" s="181" t="str">
        <f t="shared" ca="1" si="3"/>
        <v>AU</v>
      </c>
      <c r="T40" s="181" t="str">
        <f ca="1">IF(B40="","",IF(ISERROR(MATCH($J40,[1]SorP!$B$1:$B$6230,0)),"",INDIRECT("'SorP'!$A$"&amp;MATCH($J40,[1]SorP!$B$1:$B$6230,0))))</f>
        <v>AU-WA</v>
      </c>
      <c r="U40" s="201"/>
      <c r="V40" s="226">
        <f>IF(C40="",NA(),IF(OR(C40="Smelter not listed",C40="Smelter not yet identified"),MATCH($B40&amp;$D40,'[1]Smelter Look-up'!$J:$J,0),MATCH($B40&amp;$C40,'[1]Smelter Look-up'!$J:$J,0)))</f>
        <v>298</v>
      </c>
      <c r="X40" s="227">
        <f t="shared" si="1"/>
        <v>0</v>
      </c>
      <c r="AB40" s="228" t="str">
        <f t="shared" si="2"/>
        <v>GoldWestern Australian Mint (T/a The Perth Mint)</v>
      </c>
    </row>
    <row r="41" spans="1:28" s="227" customFormat="1" ht="76.5">
      <c r="A41" s="181" t="s">
        <v>785</v>
      </c>
      <c r="B41" s="182" t="s">
        <v>1126</v>
      </c>
      <c r="C41" s="186" t="s">
        <v>2532</v>
      </c>
      <c r="D41" s="230"/>
      <c r="E41" s="182" t="s">
        <v>1092</v>
      </c>
      <c r="F41" s="182" t="s">
        <v>785</v>
      </c>
      <c r="G41" s="182" t="s">
        <v>13240</v>
      </c>
      <c r="H41" s="183">
        <v>0</v>
      </c>
      <c r="I41" s="184" t="s">
        <v>1766</v>
      </c>
      <c r="J41" s="184" t="s">
        <v>1770</v>
      </c>
      <c r="K41" s="224"/>
      <c r="L41" s="224"/>
      <c r="M41" s="224"/>
      <c r="N41" s="224"/>
      <c r="O41" s="224"/>
      <c r="P41" s="185"/>
      <c r="Q41" s="225"/>
      <c r="R41" s="182" t="s">
        <v>2532</v>
      </c>
      <c r="S41" s="181" t="str">
        <f t="shared" ca="1" si="3"/>
        <v>BR</v>
      </c>
      <c r="T41" s="181" t="str">
        <f ca="1">IF(B41="","",IF(ISERROR(MATCH($J41,[1]SorP!$B$1:$B$6230,0)),"",INDIRECT("'SorP'!$A$"&amp;MATCH($J41,[1]SorP!$B$1:$B$6230,0))))</f>
        <v>BR-RO</v>
      </c>
      <c r="U41" s="201"/>
      <c r="V41" s="226">
        <f>IF(C41="",NA(),IF(OR(C41="Smelter not listed",C41="Smelter not yet identified"),MATCH($B41&amp;$D41,'[1]Smelter Look-up'!$J:$J,0),MATCH($B41&amp;$C41,'[1]Smelter Look-up'!$J:$J,0)))</f>
        <v>532</v>
      </c>
      <c r="X41" s="227">
        <f t="shared" si="1"/>
        <v>0</v>
      </c>
      <c r="AB41" s="228" t="str">
        <f t="shared" si="2"/>
        <v>TinWhite Solder Metalurgia e Mineracao Ltda.</v>
      </c>
    </row>
    <row r="42" spans="1:28" s="227" customFormat="1" ht="102">
      <c r="A42" s="181" t="s">
        <v>786</v>
      </c>
      <c r="B42" s="182" t="s">
        <v>1126</v>
      </c>
      <c r="C42" s="186" t="s">
        <v>2166</v>
      </c>
      <c r="D42" s="230"/>
      <c r="E42" s="182" t="s">
        <v>1096</v>
      </c>
      <c r="F42" s="182" t="s">
        <v>786</v>
      </c>
      <c r="G42" s="182" t="s">
        <v>13240</v>
      </c>
      <c r="H42" s="183">
        <v>0</v>
      </c>
      <c r="I42" s="184" t="s">
        <v>2446</v>
      </c>
      <c r="J42" s="184" t="s">
        <v>13628</v>
      </c>
      <c r="K42" s="224"/>
      <c r="L42" s="224"/>
      <c r="M42" s="224"/>
      <c r="N42" s="224"/>
      <c r="O42" s="224"/>
      <c r="P42" s="185"/>
      <c r="Q42" s="225"/>
      <c r="R42" s="182" t="s">
        <v>2166</v>
      </c>
      <c r="S42" s="181" t="str">
        <f t="shared" ca="1" si="3"/>
        <v>CN</v>
      </c>
      <c r="T42" s="181" t="str">
        <f ca="1">IF(B42="","",IF(ISERROR(MATCH($J42,[1]SorP!$B$1:$B$6230,0)),"",INDIRECT("'SorP'!$A$"&amp;MATCH($J42,[1]SorP!$B$1:$B$6230,0))))</f>
        <v>CN-YN</v>
      </c>
      <c r="U42" s="201"/>
      <c r="V42" s="226">
        <f>IF(C42="",NA(),IF(OR(C42="Smelter not listed",C42="Smelter not yet identified"),MATCH($B42&amp;$D42,'[1]Smelter Look-up'!$J:$J,0),MATCH($B42&amp;$C42,'[1]Smelter Look-up'!$J:$J,0)))</f>
        <v>540</v>
      </c>
      <c r="X42" s="227">
        <f t="shared" si="1"/>
        <v>0</v>
      </c>
      <c r="AB42" s="228" t="str">
        <f t="shared" si="2"/>
        <v>TinYunnan Chengfeng Non-ferrous Metals Co., Ltd.</v>
      </c>
    </row>
    <row r="43" spans="1:28" s="227" customFormat="1" ht="89.25">
      <c r="A43" s="181" t="s">
        <v>787</v>
      </c>
      <c r="B43" s="182" t="s">
        <v>1126</v>
      </c>
      <c r="C43" s="186" t="s">
        <v>15472</v>
      </c>
      <c r="D43" s="230"/>
      <c r="E43" s="182" t="s">
        <v>1096</v>
      </c>
      <c r="F43" s="182" t="s">
        <v>787</v>
      </c>
      <c r="G43" s="182" t="s">
        <v>13240</v>
      </c>
      <c r="H43" s="183">
        <v>0</v>
      </c>
      <c r="I43" s="184" t="s">
        <v>2446</v>
      </c>
      <c r="J43" s="184" t="s">
        <v>13628</v>
      </c>
      <c r="K43" s="224"/>
      <c r="L43" s="224"/>
      <c r="M43" s="224"/>
      <c r="N43" s="224"/>
      <c r="O43" s="224"/>
      <c r="P43" s="185"/>
      <c r="Q43" s="225"/>
      <c r="R43" s="182" t="s">
        <v>15472</v>
      </c>
      <c r="S43" s="181" t="str">
        <f t="shared" ca="1" si="3"/>
        <v>CN</v>
      </c>
      <c r="T43" s="181" t="str">
        <f ca="1">IF(B43="","",IF(ISERROR(MATCH($J43,[1]SorP!$B$1:$B$6230,0)),"",INDIRECT("'SorP'!$A$"&amp;MATCH($J43,[1]SorP!$B$1:$B$6230,0))))</f>
        <v>CN-YN</v>
      </c>
      <c r="U43" s="201"/>
      <c r="V43" s="226">
        <f>IF(C43="",NA(),IF(OR(C43="Smelter not listed",C43="Smelter not yet identified"),MATCH($B43&amp;$D43,'[1]Smelter Look-up'!$J:$J,0),MATCH($B43&amp;$C43,'[1]Smelter Look-up'!$J:$J,0)))</f>
        <v>526</v>
      </c>
      <c r="X43" s="227">
        <f t="shared" si="1"/>
        <v>0</v>
      </c>
      <c r="AB43" s="228" t="str">
        <f t="shared" si="2"/>
        <v>TinTin Smelting Branch of Yunnan Tin Co., Ltd.</v>
      </c>
    </row>
    <row r="44" spans="1:28" s="227" customFormat="1" ht="51">
      <c r="A44" s="181" t="s">
        <v>15097</v>
      </c>
      <c r="B44" s="182" t="s">
        <v>1126</v>
      </c>
      <c r="C44" s="186" t="s">
        <v>15096</v>
      </c>
      <c r="D44" s="230"/>
      <c r="E44" s="182" t="s">
        <v>1101</v>
      </c>
      <c r="F44" s="182" t="s">
        <v>15097</v>
      </c>
      <c r="G44" s="182" t="s">
        <v>13240</v>
      </c>
      <c r="H44" s="183">
        <v>0</v>
      </c>
      <c r="I44" s="184" t="s">
        <v>15143</v>
      </c>
      <c r="J44" s="184" t="s">
        <v>12852</v>
      </c>
      <c r="K44" s="224"/>
      <c r="L44" s="224"/>
      <c r="M44" s="224"/>
      <c r="N44" s="224"/>
      <c r="O44" s="224"/>
      <c r="P44" s="185"/>
      <c r="Q44" s="225"/>
      <c r="R44" s="182" t="s">
        <v>15096</v>
      </c>
      <c r="S44" s="181" t="str">
        <f t="shared" ca="1" si="3"/>
        <v>ID</v>
      </c>
      <c r="T44" s="181" t="str">
        <f ca="1">IF(B44="","",IF(ISERROR(MATCH($J44,[1]SorP!$B$1:$B$6230,0)),"",INDIRECT("'SorP'!$A$"&amp;MATCH($J44,[1]SorP!$B$1:$B$6230,0))))</f>
        <v>HT-SD</v>
      </c>
      <c r="U44" s="201"/>
      <c r="V44" s="226">
        <f>IF(C44="",NA(),IF(OR(C44="Smelter not listed",C44="Smelter not yet identified"),MATCH($B44&amp;$D44,'[1]Smelter Look-up'!$J:$J,0),MATCH($B44&amp;$C44,'[1]Smelter Look-up'!$J:$J,0)))</f>
        <v>412</v>
      </c>
      <c r="X44" s="227">
        <f t="shared" si="1"/>
        <v>0</v>
      </c>
      <c r="AB44" s="228" t="str">
        <f t="shared" si="2"/>
        <v>TinCV Venus Inti Perkasa</v>
      </c>
    </row>
    <row r="45" spans="1:28" s="227" customFormat="1" ht="89.25">
      <c r="A45" s="181" t="s">
        <v>393</v>
      </c>
      <c r="B45" s="182" t="s">
        <v>1128</v>
      </c>
      <c r="C45" s="186" t="s">
        <v>392</v>
      </c>
      <c r="D45" s="230"/>
      <c r="E45" s="182" t="s">
        <v>1096</v>
      </c>
      <c r="F45" s="182" t="s">
        <v>393</v>
      </c>
      <c r="G45" s="182" t="s">
        <v>13240</v>
      </c>
      <c r="H45" s="183">
        <v>0</v>
      </c>
      <c r="I45" s="184" t="s">
        <v>1773</v>
      </c>
      <c r="J45" s="184" t="s">
        <v>13619</v>
      </c>
      <c r="K45" s="224"/>
      <c r="L45" s="224"/>
      <c r="M45" s="224"/>
      <c r="N45" s="224"/>
      <c r="O45" s="224"/>
      <c r="P45" s="185"/>
      <c r="Q45" s="225"/>
      <c r="R45" s="182" t="s">
        <v>392</v>
      </c>
      <c r="S45" s="181" t="str">
        <f t="shared" ca="1" si="3"/>
        <v>CN</v>
      </c>
      <c r="T45" s="181" t="str">
        <f ca="1">IF(B45="","",IF(ISERROR(MATCH($J45,[1]SorP!$B$1:$B$6230,0)),"",INDIRECT("'SorP'!$A$"&amp;MATCH($J45,[1]SorP!$B$1:$B$6230,0))))</f>
        <v>CN-JX</v>
      </c>
      <c r="U45" s="201"/>
      <c r="V45" s="226">
        <f>IF(C45="",NA(),IF(OR(C45="Smelter not listed",C45="Smelter not yet identified"),MATCH($B45&amp;$D45,'[1]Smelter Look-up'!$J:$J,0),MATCH($B45&amp;$C45,'[1]Smelter Look-up'!$J:$J,0)))</f>
        <v>578</v>
      </c>
      <c r="X45" s="227">
        <f t="shared" si="1"/>
        <v>0</v>
      </c>
      <c r="AB45" s="228" t="str">
        <f t="shared" si="2"/>
        <v>TungstenGanzhou Seadragon W &amp; Mo Co., Ltd.</v>
      </c>
    </row>
    <row r="46" spans="1:28" s="227" customFormat="1" ht="63.75">
      <c r="A46" s="181" t="s">
        <v>1399</v>
      </c>
      <c r="B46" s="182" t="s">
        <v>1126</v>
      </c>
      <c r="C46" s="186" t="s">
        <v>1398</v>
      </c>
      <c r="D46" s="230"/>
      <c r="E46" s="182" t="s">
        <v>1101</v>
      </c>
      <c r="F46" s="182" t="s">
        <v>1399</v>
      </c>
      <c r="G46" s="182" t="s">
        <v>13240</v>
      </c>
      <c r="H46" s="183">
        <v>0</v>
      </c>
      <c r="I46" s="184" t="s">
        <v>1767</v>
      </c>
      <c r="J46" s="184" t="s">
        <v>12852</v>
      </c>
      <c r="K46" s="224"/>
      <c r="L46" s="224"/>
      <c r="M46" s="224"/>
      <c r="N46" s="224"/>
      <c r="O46" s="224"/>
      <c r="P46" s="185"/>
      <c r="Q46" s="225"/>
      <c r="R46" s="182" t="s">
        <v>1398</v>
      </c>
      <c r="S46" s="181" t="str">
        <f t="shared" ca="1" si="3"/>
        <v>ID</v>
      </c>
      <c r="T46" s="181" t="str">
        <f ca="1">IF(B46="","",IF(ISERROR(MATCH($J46,[1]SorP!$B$1:$B$6230,0)),"",INDIRECT("'SorP'!$A$"&amp;MATCH($J46,[1]SorP!$B$1:$B$6230,0))))</f>
        <v>HT-SD</v>
      </c>
      <c r="U46" s="201"/>
      <c r="V46" s="226">
        <f>IF(C46="",NA(),IF(OR(C46="Smelter not listed",C46="Smelter not yet identified"),MATCH($B46&amp;$D46,'[1]Smelter Look-up'!$J:$J,0),MATCH($B46&amp;$C46,'[1]Smelter Look-up'!$J:$J,0)))</f>
        <v>485</v>
      </c>
      <c r="X46" s="227">
        <f t="shared" si="1"/>
        <v>0</v>
      </c>
      <c r="AB46" s="228" t="str">
        <f t="shared" si="2"/>
        <v>TinPT ATD Makmur Mandiri Jaya</v>
      </c>
    </row>
    <row r="47" spans="1:28" s="227" customFormat="1" ht="63.75">
      <c r="A47" s="181" t="s">
        <v>1421</v>
      </c>
      <c r="B47" s="182" t="s">
        <v>1128</v>
      </c>
      <c r="C47" s="186" t="s">
        <v>2536</v>
      </c>
      <c r="D47" s="230"/>
      <c r="E47" s="182" t="s">
        <v>1097</v>
      </c>
      <c r="F47" s="182" t="s">
        <v>1421</v>
      </c>
      <c r="G47" s="182" t="s">
        <v>13240</v>
      </c>
      <c r="H47" s="183">
        <v>0</v>
      </c>
      <c r="I47" s="184" t="s">
        <v>1749</v>
      </c>
      <c r="J47" s="184" t="s">
        <v>4246</v>
      </c>
      <c r="K47" s="224"/>
      <c r="L47" s="224"/>
      <c r="M47" s="224"/>
      <c r="N47" s="224"/>
      <c r="O47" s="224"/>
      <c r="P47" s="185"/>
      <c r="Q47" s="225"/>
      <c r="R47" s="182" t="s">
        <v>2536</v>
      </c>
      <c r="S47" s="181" t="str">
        <f t="shared" ca="1" si="3"/>
        <v>DE</v>
      </c>
      <c r="T47" s="181" t="str">
        <f ca="1">IF(B47="","",IF(ISERROR(MATCH($J47,[1]SorP!$B$1:$B$6230,0)),"",INDIRECT("'SorP'!$A$"&amp;MATCH($J47,[1]SorP!$B$1:$B$6230,0))))</f>
        <v>DE-NI</v>
      </c>
      <c r="U47" s="201"/>
      <c r="V47" s="226">
        <f>IF(C47="",NA(),IF(OR(C47="Smelter not listed",C47="Smelter not yet identified"),MATCH($B47&amp;$D47,'[1]Smelter Look-up'!$J:$J,0),MATCH($B47&amp;$C47,'[1]Smelter Look-up'!$J:$J,0)))</f>
        <v>584</v>
      </c>
      <c r="X47" s="227">
        <f t="shared" si="1"/>
        <v>0</v>
      </c>
      <c r="AB47" s="228" t="str">
        <f t="shared" si="2"/>
        <v>TungstenH.C. Starck Tungsten GmbH</v>
      </c>
    </row>
    <row r="48" spans="1:28" s="227" customFormat="1" ht="76.5">
      <c r="A48" s="181" t="s">
        <v>1425</v>
      </c>
      <c r="B48" s="182" t="s">
        <v>1128</v>
      </c>
      <c r="C48" s="186" t="s">
        <v>15126</v>
      </c>
      <c r="D48" s="230"/>
      <c r="E48" s="182" t="s">
        <v>888</v>
      </c>
      <c r="F48" s="182" t="s">
        <v>1425</v>
      </c>
      <c r="G48" s="182" t="s">
        <v>13240</v>
      </c>
      <c r="H48" s="183">
        <v>0</v>
      </c>
      <c r="I48" s="184" t="s">
        <v>1839</v>
      </c>
      <c r="J48" s="184" t="s">
        <v>12134</v>
      </c>
      <c r="K48" s="224"/>
      <c r="L48" s="224"/>
      <c r="M48" s="224"/>
      <c r="N48" s="224"/>
      <c r="O48" s="224"/>
      <c r="P48" s="185"/>
      <c r="Q48" s="225"/>
      <c r="R48" s="182" t="s">
        <v>15126</v>
      </c>
      <c r="S48" s="181" t="str">
        <f t="shared" ca="1" si="3"/>
        <v>VN</v>
      </c>
      <c r="T48" s="181" t="str">
        <f ca="1">IF(B48="","",IF(ISERROR(MATCH($J48,[1]SorP!$B$1:$B$6230,0)),"",INDIRECT("'SorP'!$A$"&amp;MATCH($J48,[1]SorP!$B$1:$B$6230,0))))</f>
        <v>VN-05</v>
      </c>
      <c r="U48" s="201"/>
      <c r="V48" s="226">
        <f>IF(C48="",NA(),IF(OR(C48="Smelter not listed",C48="Smelter not yet identified"),MATCH($B48&amp;$D48,'[1]Smelter Look-up'!$J:$J,0),MATCH($B48&amp;$C48,'[1]Smelter Look-up'!$J:$J,0)))</f>
        <v>609</v>
      </c>
      <c r="X48" s="227">
        <f t="shared" si="1"/>
        <v>0</v>
      </c>
      <c r="AB48" s="228" t="str">
        <f t="shared" si="2"/>
        <v>TungstenMasan High-Tech Materials</v>
      </c>
    </row>
    <row r="49" spans="1:28" s="227" customFormat="1" ht="51">
      <c r="A49" s="181" t="s">
        <v>15484</v>
      </c>
      <c r="B49" s="182" t="s">
        <v>1126</v>
      </c>
      <c r="C49" s="186" t="s">
        <v>15483</v>
      </c>
      <c r="D49" s="230"/>
      <c r="E49" s="182" t="s">
        <v>1101</v>
      </c>
      <c r="F49" s="182" t="s">
        <v>15484</v>
      </c>
      <c r="G49" s="182" t="s">
        <v>13240</v>
      </c>
      <c r="H49" s="183">
        <v>0</v>
      </c>
      <c r="I49" s="184" t="s">
        <v>15485</v>
      </c>
      <c r="J49" s="184" t="s">
        <v>1790</v>
      </c>
      <c r="K49" s="224"/>
      <c r="L49" s="224"/>
      <c r="M49" s="224"/>
      <c r="N49" s="224"/>
      <c r="O49" s="224"/>
      <c r="P49" s="185"/>
      <c r="Q49" s="225"/>
      <c r="R49" s="182" t="s">
        <v>15483</v>
      </c>
      <c r="S49" s="181" t="str">
        <f t="shared" ca="1" si="3"/>
        <v>ID</v>
      </c>
      <c r="T49" s="181" t="str">
        <f ca="1">IF(B49="","",IF(ISERROR(MATCH($J49,[1]SorP!$B$1:$B$6230,0)),"",INDIRECT("'SorP'!$A$"&amp;MATCH($J49,[1]SorP!$B$1:$B$6230,0))))</f>
        <v>HT-SE</v>
      </c>
      <c r="U49" s="201"/>
      <c r="V49" s="226">
        <f>IF(C49="",NA(),IF(OR(C49="Smelter not listed",C49="Smelter not yet identified"),MATCH($B49&amp;$D49,'[1]Smelter Look-up'!$J:$J,0),MATCH($B49&amp;$C49,'[1]Smelter Look-up'!$J:$J,0)))</f>
        <v>491</v>
      </c>
      <c r="X49" s="227">
        <f t="shared" si="1"/>
        <v>0</v>
      </c>
      <c r="AB49" s="228" t="str">
        <f t="shared" si="2"/>
        <v>TinPT Cipta Persada Mulia</v>
      </c>
    </row>
    <row r="50" spans="1:28" s="227" customFormat="1" ht="51">
      <c r="A50" s="181" t="s">
        <v>1815</v>
      </c>
      <c r="B50" s="182" t="s">
        <v>1126</v>
      </c>
      <c r="C50" s="186" t="s">
        <v>12932</v>
      </c>
      <c r="D50" s="230"/>
      <c r="E50" s="182" t="s">
        <v>1091</v>
      </c>
      <c r="F50" s="182" t="s">
        <v>1815</v>
      </c>
      <c r="G50" s="182" t="s">
        <v>13240</v>
      </c>
      <c r="H50" s="183">
        <v>0</v>
      </c>
      <c r="I50" s="184" t="s">
        <v>1816</v>
      </c>
      <c r="J50" s="184" t="s">
        <v>3153</v>
      </c>
      <c r="K50" s="224"/>
      <c r="L50" s="224"/>
      <c r="M50" s="224"/>
      <c r="N50" s="224"/>
      <c r="O50" s="224"/>
      <c r="P50" s="185"/>
      <c r="Q50" s="225"/>
      <c r="R50" s="182" t="s">
        <v>12932</v>
      </c>
      <c r="S50" s="181" t="str">
        <f t="shared" ca="1" si="3"/>
        <v>BE</v>
      </c>
      <c r="T50" s="181" t="str">
        <f ca="1">IF(B50="","",IF(ISERROR(MATCH($J50,[1]SorP!$B$1:$B$6230,0)),"",INDIRECT("'SorP'!$A$"&amp;MATCH($J50,[1]SorP!$B$1:$B$6230,0))))</f>
        <v>BE-VAN</v>
      </c>
      <c r="U50" s="201"/>
      <c r="V50" s="226">
        <f>IF(C50="",NA(),IF(OR(C50="Smelter not listed",C50="Smelter not yet identified"),MATCH($B50&amp;$D50,'[1]Smelter Look-up'!$J:$J,0),MATCH($B50&amp;$C50,'[1]Smelter Look-up'!$J:$J,0)))</f>
        <v>462</v>
      </c>
      <c r="X50" s="227">
        <f t="shared" si="1"/>
        <v>0</v>
      </c>
      <c r="AB50" s="228" t="str">
        <f t="shared" si="2"/>
        <v>TinMetallo Belgium N.V.</v>
      </c>
    </row>
    <row r="51" spans="1:28" s="227" customFormat="1" ht="63.75">
      <c r="A51" s="181" t="s">
        <v>2204</v>
      </c>
      <c r="B51" s="182" t="s">
        <v>1125</v>
      </c>
      <c r="C51" s="186" t="s">
        <v>2202</v>
      </c>
      <c r="D51" s="230"/>
      <c r="E51" s="182" t="s">
        <v>1097</v>
      </c>
      <c r="F51" s="182" t="s">
        <v>2204</v>
      </c>
      <c r="G51" s="182" t="s">
        <v>13240</v>
      </c>
      <c r="H51" s="183">
        <v>0</v>
      </c>
      <c r="I51" s="184" t="s">
        <v>1542</v>
      </c>
      <c r="J51" s="184" t="s">
        <v>1543</v>
      </c>
      <c r="K51" s="224"/>
      <c r="L51" s="224"/>
      <c r="M51" s="224"/>
      <c r="N51" s="224"/>
      <c r="O51" s="224"/>
      <c r="P51" s="185"/>
      <c r="Q51" s="225"/>
      <c r="R51" s="182" t="s">
        <v>2202</v>
      </c>
      <c r="S51" s="181" t="str">
        <f t="shared" ca="1" si="3"/>
        <v>DE</v>
      </c>
      <c r="T51" s="181" t="str">
        <f ca="1">IF(B51="","",IF(ISERROR(MATCH($J51,[1]SorP!$B$1:$B$6230,0)),"",INDIRECT("'SorP'!$A$"&amp;MATCH($J51,[1]SorP!$B$1:$B$6230,0))))</f>
        <v>DE-BW</v>
      </c>
      <c r="U51" s="201"/>
      <c r="V51" s="226">
        <f>IF(C51="",NA(),IF(OR(C51="Smelter not listed",C51="Smelter not yet identified"),MATCH($B51&amp;$D51,'[1]Smelter Look-up'!$J:$J,0),MATCH($B51&amp;$C51,'[1]Smelter Look-up'!$J:$J,0)))</f>
        <v>299</v>
      </c>
      <c r="X51" s="227">
        <f t="shared" si="1"/>
        <v>0</v>
      </c>
      <c r="AB51" s="228" t="str">
        <f t="shared" si="2"/>
        <v>GoldWIELAND Edelmetalle GmbH</v>
      </c>
    </row>
    <row r="52" spans="1:28" s="227" customFormat="1" ht="51">
      <c r="A52" s="181" t="s">
        <v>15495</v>
      </c>
      <c r="B52" s="182" t="s">
        <v>1126</v>
      </c>
      <c r="C52" s="186" t="s">
        <v>15494</v>
      </c>
      <c r="D52" s="230"/>
      <c r="E52" s="182" t="s">
        <v>1101</v>
      </c>
      <c r="F52" s="182" t="s">
        <v>15495</v>
      </c>
      <c r="G52" s="182" t="s">
        <v>13240</v>
      </c>
      <c r="H52" s="183">
        <v>0</v>
      </c>
      <c r="I52" s="184" t="s">
        <v>15804</v>
      </c>
      <c r="J52" s="184" t="s">
        <v>12852</v>
      </c>
      <c r="K52" s="224"/>
      <c r="L52" s="224"/>
      <c r="M52" s="224"/>
      <c r="N52" s="224"/>
      <c r="O52" s="224"/>
      <c r="P52" s="185"/>
      <c r="Q52" s="225"/>
      <c r="R52" s="182" t="s">
        <v>15494</v>
      </c>
      <c r="S52" s="181" t="str">
        <f t="shared" ca="1" si="3"/>
        <v>ID</v>
      </c>
      <c r="T52" s="181" t="str">
        <f ca="1">IF(B52="","",IF(ISERROR(MATCH($J52,[1]SorP!$B$1:$B$6230,0)),"",INDIRECT("'SorP'!$A$"&amp;MATCH($J52,[1]SorP!$B$1:$B$6230,0))))</f>
        <v>HT-SD</v>
      </c>
      <c r="U52" s="201"/>
      <c r="V52" s="226">
        <f>IF(C52="",NA(),IF(OR(C52="Smelter not listed",C52="Smelter not yet identified"),MATCH($B52&amp;$D52,'[1]Smelter Look-up'!$J:$J,0),MATCH($B52&amp;$C52,'[1]Smelter Look-up'!$J:$J,0)))</f>
        <v>505</v>
      </c>
      <c r="X52" s="227">
        <f t="shared" si="1"/>
        <v>0</v>
      </c>
      <c r="AB52" s="228" t="str">
        <f t="shared" si="2"/>
        <v>TinPT Sukses Inti Makmur</v>
      </c>
    </row>
    <row r="53" spans="1:28" s="227" customFormat="1" ht="89.25">
      <c r="A53" s="181" t="s">
        <v>15805</v>
      </c>
      <c r="B53" s="182" t="s">
        <v>1126</v>
      </c>
      <c r="C53" s="186" t="s">
        <v>15806</v>
      </c>
      <c r="D53" s="230"/>
      <c r="E53" s="182" t="s">
        <v>888</v>
      </c>
      <c r="F53" s="182" t="s">
        <v>15805</v>
      </c>
      <c r="G53" s="182" t="s">
        <v>13240</v>
      </c>
      <c r="H53" s="183">
        <v>0</v>
      </c>
      <c r="I53" s="184" t="s">
        <v>15807</v>
      </c>
      <c r="J53" s="184" t="s">
        <v>12134</v>
      </c>
      <c r="K53" s="224"/>
      <c r="L53" s="224"/>
      <c r="M53" s="224"/>
      <c r="N53" s="224"/>
      <c r="O53" s="224"/>
      <c r="P53" s="185"/>
      <c r="Q53" s="225"/>
      <c r="R53" s="182" t="s">
        <v>15806</v>
      </c>
      <c r="S53" s="181" t="str">
        <f t="shared" ca="1" si="3"/>
        <v>VN</v>
      </c>
      <c r="T53" s="181" t="str">
        <f ca="1">IF(B53="","",IF(ISERROR(MATCH($J53,[1]SorP!$B$1:$B$6230,0)),"",INDIRECT("'SorP'!$A$"&amp;MATCH($J53,[1]SorP!$B$1:$B$6230,0))))</f>
        <v>VN-05</v>
      </c>
      <c r="U53" s="201"/>
      <c r="V53" s="226">
        <f>IF(C53="",NA(),IF(OR(C53="Smelter not listed",C53="Smelter not yet identified"),MATCH($B53&amp;$D53,'[1]Smelter Look-up'!$J:$J,0),MATCH($B53&amp;$C53,'[1]Smelter Look-up'!$J:$J,0)))</f>
        <v>520</v>
      </c>
      <c r="X53" s="227">
        <f t="shared" si="1"/>
        <v>0</v>
      </c>
      <c r="AB53" s="228" t="str">
        <f t="shared" si="2"/>
        <v>TinThai Nguyen Mining and Metallurgy Co., Ltd.</v>
      </c>
    </row>
    <row r="54" spans="1:28" s="227" customFormat="1" ht="51">
      <c r="A54" s="181" t="s">
        <v>15110</v>
      </c>
      <c r="B54" s="182" t="s">
        <v>1126</v>
      </c>
      <c r="C54" s="186" t="s">
        <v>15109</v>
      </c>
      <c r="D54" s="230"/>
      <c r="E54" s="182" t="s">
        <v>1101</v>
      </c>
      <c r="F54" s="182" t="s">
        <v>15110</v>
      </c>
      <c r="G54" s="182" t="s">
        <v>13240</v>
      </c>
      <c r="H54" s="183">
        <v>0</v>
      </c>
      <c r="I54" s="184" t="s">
        <v>15148</v>
      </c>
      <c r="J54" s="184" t="s">
        <v>12852</v>
      </c>
      <c r="K54" s="224"/>
      <c r="L54" s="224"/>
      <c r="M54" s="224"/>
      <c r="N54" s="224"/>
      <c r="O54" s="224"/>
      <c r="P54" s="185"/>
      <c r="Q54" s="225"/>
      <c r="R54" s="182" t="s">
        <v>15109</v>
      </c>
      <c r="S54" s="181" t="str">
        <f t="shared" ca="1" si="3"/>
        <v>ID</v>
      </c>
      <c r="T54" s="181" t="str">
        <f ca="1">IF(B54="","",IF(ISERROR(MATCH($J54,[1]SorP!$B$1:$B$6230,0)),"",INDIRECT("'SorP'!$A$"&amp;MATCH($J54,[1]SorP!$B$1:$B$6230,0))))</f>
        <v>HT-SD</v>
      </c>
      <c r="U54" s="201"/>
      <c r="V54" s="226">
        <f>IF(C54="",NA(),IF(OR(C54="Smelter not listed",C54="Smelter not yet identified"),MATCH($B54&amp;$D54,'[1]Smelter Look-up'!$J:$J,0),MATCH($B54&amp;$C54,'[1]Smelter Look-up'!$J:$J,0)))</f>
        <v>495</v>
      </c>
      <c r="X54" s="227">
        <f t="shared" si="1"/>
        <v>0</v>
      </c>
      <c r="AB54" s="228" t="str">
        <f t="shared" si="2"/>
        <v>TinPT Menara Cipta Mulia</v>
      </c>
    </row>
    <row r="55" spans="1:28" s="227" customFormat="1" ht="102">
      <c r="A55" s="181" t="s">
        <v>2529</v>
      </c>
      <c r="B55" s="182" t="s">
        <v>1126</v>
      </c>
      <c r="C55" s="186" t="s">
        <v>2528</v>
      </c>
      <c r="D55" s="230"/>
      <c r="E55" s="182" t="s">
        <v>1096</v>
      </c>
      <c r="F55" s="182" t="s">
        <v>2529</v>
      </c>
      <c r="G55" s="182" t="s">
        <v>13240</v>
      </c>
      <c r="H55" s="183">
        <v>0</v>
      </c>
      <c r="I55" s="184" t="s">
        <v>1824</v>
      </c>
      <c r="J55" s="184" t="s">
        <v>13624</v>
      </c>
      <c r="K55" s="224"/>
      <c r="L55" s="224"/>
      <c r="M55" s="224"/>
      <c r="N55" s="224"/>
      <c r="O55" s="224"/>
      <c r="P55" s="185"/>
      <c r="Q55" s="225"/>
      <c r="R55" s="182" t="s">
        <v>2528</v>
      </c>
      <c r="S55" s="181" t="str">
        <f t="shared" ca="1" si="3"/>
        <v>CN</v>
      </c>
      <c r="T55" s="181" t="str">
        <f ca="1">IF(B55="","",IF(ISERROR(MATCH($J55,[1]SorP!$B$1:$B$6230,0)),"",INDIRECT("'SorP'!$A$"&amp;MATCH($J55,[1]SorP!$B$1:$B$6230,0))))</f>
        <v>CN-GD</v>
      </c>
      <c r="U55" s="201"/>
      <c r="V55" s="226">
        <f>IF(C55="",NA(),IF(OR(C55="Smelter not listed",C55="Smelter not yet identified"),MATCH($B55&amp;$D55,'[1]Smelter Look-up'!$J:$J,0),MATCH($B55&amp;$C55,'[1]Smelter Look-up'!$J:$J,0)))</f>
        <v>439</v>
      </c>
      <c r="X55" s="227">
        <f t="shared" si="1"/>
        <v>0</v>
      </c>
      <c r="AB55" s="228" t="str">
        <f t="shared" si="2"/>
        <v>TinGuangdong Hanhe Non-Ferrous Metal Co., Ltd.</v>
      </c>
    </row>
    <row r="56" spans="1:28" s="227" customFormat="1" ht="51">
      <c r="A56" s="181" t="s">
        <v>14029</v>
      </c>
      <c r="B56" s="182" t="s">
        <v>1126</v>
      </c>
      <c r="C56" s="186" t="s">
        <v>12936</v>
      </c>
      <c r="D56" s="230"/>
      <c r="E56" s="182" t="s">
        <v>1101</v>
      </c>
      <c r="F56" s="182" t="s">
        <v>14029</v>
      </c>
      <c r="G56" s="182" t="s">
        <v>13240</v>
      </c>
      <c r="H56" s="183">
        <v>0</v>
      </c>
      <c r="I56" s="184" t="s">
        <v>15147</v>
      </c>
      <c r="J56" s="184" t="s">
        <v>12852</v>
      </c>
      <c r="K56" s="224"/>
      <c r="L56" s="224"/>
      <c r="M56" s="224"/>
      <c r="N56" s="224"/>
      <c r="O56" s="224"/>
      <c r="P56" s="185"/>
      <c r="Q56" s="225"/>
      <c r="R56" s="182" t="s">
        <v>12936</v>
      </c>
      <c r="S56" s="181" t="str">
        <f t="shared" ca="1" si="3"/>
        <v>ID</v>
      </c>
      <c r="T56" s="181" t="str">
        <f ca="1">IF(B56="","",IF(ISERROR(MATCH($J56,[1]SorP!$B$1:$B$6230,0)),"",INDIRECT("'SorP'!$A$"&amp;MATCH($J56,[1]SorP!$B$1:$B$6230,0))))</f>
        <v>HT-SD</v>
      </c>
      <c r="U56" s="201"/>
      <c r="V56" s="226">
        <f>IF(C56="",NA(),IF(OR(C56="Smelter not listed",C56="Smelter not yet identified"),MATCH($B56&amp;$D56,'[1]Smelter Look-up'!$J:$J,0),MATCH($B56&amp;$C56,'[1]Smelter Look-up'!$J:$J,0)))</f>
        <v>488</v>
      </c>
      <c r="X56" s="227">
        <f t="shared" si="1"/>
        <v>0</v>
      </c>
      <c r="AB56" s="228" t="str">
        <f t="shared" si="2"/>
        <v>TinPT Bangka Serumpun</v>
      </c>
    </row>
    <row r="57" spans="1:28" s="227" customFormat="1" ht="51">
      <c r="A57" s="181" t="s">
        <v>13184</v>
      </c>
      <c r="B57" s="182" t="s">
        <v>1126</v>
      </c>
      <c r="C57" s="186" t="s">
        <v>13183</v>
      </c>
      <c r="D57" s="230"/>
      <c r="E57" s="182" t="s">
        <v>2432</v>
      </c>
      <c r="F57" s="182" t="s">
        <v>13184</v>
      </c>
      <c r="G57" s="182" t="s">
        <v>13240</v>
      </c>
      <c r="H57" s="183">
        <v>0</v>
      </c>
      <c r="I57" s="184" t="s">
        <v>13185</v>
      </c>
      <c r="J57" s="184" t="s">
        <v>1737</v>
      </c>
      <c r="K57" s="224"/>
      <c r="L57" s="224"/>
      <c r="M57" s="224"/>
      <c r="N57" s="224"/>
      <c r="O57" s="224"/>
      <c r="P57" s="185"/>
      <c r="Q57" s="225"/>
      <c r="R57" s="182" t="s">
        <v>13183</v>
      </c>
      <c r="S57" s="181" t="str">
        <f t="shared" ca="1" si="3"/>
        <v>US</v>
      </c>
      <c r="T57" s="181" t="str">
        <f ca="1">IF(B57="","",IF(ISERROR(MATCH($J57,[1]SorP!$B$1:$B$6230,0)),"",INDIRECT("'SorP'!$A$"&amp;MATCH($J57,[1]SorP!$B$1:$B$6230,0))))</f>
        <v>UM-81</v>
      </c>
      <c r="U57" s="201"/>
      <c r="V57" s="226">
        <f>IF(C57="",NA(),IF(OR(C57="Smelter not listed",C57="Smelter not yet identified"),MATCH($B57&amp;$D57,'[1]Smelter Look-up'!$J:$J,0),MATCH($B57&amp;$C57,'[1]Smelter Look-up'!$J:$J,0)))</f>
        <v>527</v>
      </c>
      <c r="X57" s="227">
        <f t="shared" si="1"/>
        <v>0</v>
      </c>
      <c r="AB57" s="228" t="str">
        <f t="shared" si="2"/>
        <v>TinTin Technology &amp; Refining</v>
      </c>
    </row>
    <row r="58" spans="1:28" s="227" customFormat="1" ht="63.75">
      <c r="A58" s="181" t="s">
        <v>15808</v>
      </c>
      <c r="B58" s="182" t="s">
        <v>1126</v>
      </c>
      <c r="C58" s="186" t="s">
        <v>15809</v>
      </c>
      <c r="D58" s="230"/>
      <c r="E58" s="182" t="s">
        <v>1096</v>
      </c>
      <c r="F58" s="182" t="s">
        <v>15808</v>
      </c>
      <c r="G58" s="182" t="s">
        <v>13240</v>
      </c>
      <c r="H58" s="183">
        <v>0</v>
      </c>
      <c r="I58" s="184" t="s">
        <v>15810</v>
      </c>
      <c r="J58" s="184" t="s">
        <v>13617</v>
      </c>
      <c r="K58" s="224"/>
      <c r="L58" s="224"/>
      <c r="M58" s="224"/>
      <c r="N58" s="224"/>
      <c r="O58" s="224"/>
      <c r="P58" s="185"/>
      <c r="Q58" s="225"/>
      <c r="R58" s="182" t="s">
        <v>15809</v>
      </c>
      <c r="S58" s="181" t="str">
        <f t="shared" ca="1" si="3"/>
        <v>CN</v>
      </c>
      <c r="T58" s="181" t="str">
        <f ca="1">IF(B58="","",IF(ISERROR(MATCH($J58,[1]SorP!$B$1:$B$6230,0)),"",INDIRECT("'SorP'!$A$"&amp;MATCH($J58,[1]SorP!$B$1:$B$6230,0))))</f>
        <v>CN-AH</v>
      </c>
      <c r="U58" s="201"/>
      <c r="V58" s="226">
        <f>IF(C58="",NA(),IF(OR(C58="Smelter not listed",C58="Smelter not yet identified"),MATCH($B58&amp;$D58,'[1]Smelter Look-up'!$J:$J,0),MATCH($B58&amp;$C58,'[1]Smelter Look-up'!$J:$J,0)))</f>
        <v>455</v>
      </c>
      <c r="X58" s="227">
        <f t="shared" si="1"/>
        <v>0</v>
      </c>
      <c r="AB58" s="228" t="str">
        <f t="shared" si="2"/>
        <v>TinMa'anshan Weitai Tin Co., Ltd.</v>
      </c>
    </row>
    <row r="59" spans="1:28" s="227" customFormat="1" ht="51">
      <c r="A59" s="181" t="s">
        <v>15811</v>
      </c>
      <c r="B59" s="182" t="s">
        <v>1126</v>
      </c>
      <c r="C59" s="186" t="s">
        <v>15812</v>
      </c>
      <c r="D59" s="230"/>
      <c r="E59" s="182" t="s">
        <v>1101</v>
      </c>
      <c r="F59" s="182" t="s">
        <v>15811</v>
      </c>
      <c r="G59" s="182" t="s">
        <v>13240</v>
      </c>
      <c r="H59" s="183">
        <v>0</v>
      </c>
      <c r="I59" s="184" t="s">
        <v>1767</v>
      </c>
      <c r="J59" s="184" t="s">
        <v>12852</v>
      </c>
      <c r="K59" s="224"/>
      <c r="L59" s="224"/>
      <c r="M59" s="224"/>
      <c r="N59" s="224"/>
      <c r="O59" s="224"/>
      <c r="P59" s="185"/>
      <c r="Q59" s="225"/>
      <c r="R59" s="182" t="s">
        <v>15812</v>
      </c>
      <c r="S59" s="181" t="str">
        <f t="shared" ca="1" si="3"/>
        <v>ID</v>
      </c>
      <c r="T59" s="181" t="str">
        <f ca="1">IF(B59="","",IF(ISERROR(MATCH($J59,[1]SorP!$B$1:$B$6230,0)),"",INDIRECT("'SorP'!$A$"&amp;MATCH($J59,[1]SorP!$B$1:$B$6230,0))))</f>
        <v>HT-SD</v>
      </c>
      <c r="U59" s="201"/>
      <c r="V59" s="226">
        <f>IF(C59="",NA(),IF(OR(C59="Smelter not listed",C59="Smelter not yet identified"),MATCH($B59&amp;$D59,'[1]Smelter Look-up'!$J:$J,0),MATCH($B59&amp;$C59,'[1]Smelter Look-up'!$J:$J,0)))</f>
        <v>494</v>
      </c>
      <c r="X59" s="227">
        <f t="shared" si="1"/>
        <v>0</v>
      </c>
      <c r="AB59" s="228" t="str">
        <f t="shared" si="2"/>
        <v>TinPT Masbro Alam Stania</v>
      </c>
    </row>
    <row r="60" spans="1:28" s="227" customFormat="1" ht="51">
      <c r="A60" s="181" t="s">
        <v>15114</v>
      </c>
      <c r="B60" s="182" t="s">
        <v>1126</v>
      </c>
      <c r="C60" s="186" t="s">
        <v>15113</v>
      </c>
      <c r="D60" s="230"/>
      <c r="E60" s="182" t="s">
        <v>1101</v>
      </c>
      <c r="F60" s="182" t="s">
        <v>15114</v>
      </c>
      <c r="G60" s="182" t="s">
        <v>13240</v>
      </c>
      <c r="H60" s="183">
        <v>0</v>
      </c>
      <c r="I60" s="184" t="s">
        <v>15149</v>
      </c>
      <c r="J60" s="184" t="s">
        <v>12852</v>
      </c>
      <c r="K60" s="224"/>
      <c r="L60" s="224"/>
      <c r="M60" s="224"/>
      <c r="N60" s="224"/>
      <c r="O60" s="224"/>
      <c r="P60" s="185"/>
      <c r="Q60" s="225"/>
      <c r="R60" s="182" t="s">
        <v>15113</v>
      </c>
      <c r="S60" s="181" t="str">
        <f t="shared" ca="1" si="3"/>
        <v>ID</v>
      </c>
      <c r="T60" s="181" t="str">
        <f ca="1">IF(B60="","",IF(ISERROR(MATCH($J60,[1]SorP!$B$1:$B$6230,0)),"",INDIRECT("'SorP'!$A$"&amp;MATCH($J60,[1]SorP!$B$1:$B$6230,0))))</f>
        <v>HT-SD</v>
      </c>
      <c r="U60" s="201"/>
      <c r="V60" s="226">
        <f>IF(C60="",NA(),IF(OR(C60="Smelter not listed",C60="Smelter not yet identified"),MATCH($B60&amp;$D60,'[1]Smelter Look-up'!$J:$J,0),MATCH($B60&amp;$C60,'[1]Smelter Look-up'!$J:$J,0)))</f>
        <v>501</v>
      </c>
      <c r="X60" s="227">
        <f t="shared" si="1"/>
        <v>0</v>
      </c>
      <c r="AB60" s="228" t="str">
        <f t="shared" si="2"/>
        <v>TinPT Rajawali Rimba Perkasa</v>
      </c>
    </row>
    <row r="61" spans="1:28" s="227" customFormat="1" ht="38.25">
      <c r="A61" s="181" t="s">
        <v>13867</v>
      </c>
      <c r="B61" s="182" t="s">
        <v>1126</v>
      </c>
      <c r="C61" s="186" t="s">
        <v>13852</v>
      </c>
      <c r="D61" s="230"/>
      <c r="E61" s="182" t="s">
        <v>13105</v>
      </c>
      <c r="F61" s="182" t="s">
        <v>13867</v>
      </c>
      <c r="G61" s="182" t="s">
        <v>13240</v>
      </c>
      <c r="H61" s="183">
        <v>0</v>
      </c>
      <c r="I61" s="184" t="s">
        <v>13879</v>
      </c>
      <c r="J61" s="184" t="s">
        <v>10065</v>
      </c>
      <c r="K61" s="224"/>
      <c r="L61" s="224"/>
      <c r="M61" s="224"/>
      <c r="N61" s="224"/>
      <c r="O61" s="224"/>
      <c r="P61" s="185"/>
      <c r="Q61" s="225"/>
      <c r="R61" s="182" t="s">
        <v>13852</v>
      </c>
      <c r="S61" s="181" t="str">
        <f t="shared" ca="1" si="3"/>
        <v>RW</v>
      </c>
      <c r="T61" s="181" t="str">
        <f ca="1">IF(B61="","",IF(ISERROR(MATCH($J61,[1]SorP!$B$1:$B$6230,0)),"",INDIRECT("'SorP'!$A$"&amp;MATCH($J61,[1]SorP!$B$1:$B$6230,0))))</f>
        <v>RU-PER</v>
      </c>
      <c r="U61" s="201"/>
      <c r="V61" s="226">
        <f>IF(C61="",NA(),IF(OR(C61="Smelter not listed",C61="Smelter not yet identified"),MATCH($B61&amp;$D61,'[1]Smelter Look-up'!$J:$J,0),MATCH($B61&amp;$C61,'[1]Smelter Look-up'!$J:$J,0)))</f>
        <v>454</v>
      </c>
      <c r="X61" s="227">
        <f t="shared" si="1"/>
        <v>0</v>
      </c>
      <c r="AB61" s="228" t="str">
        <f t="shared" si="2"/>
        <v>TinLuna Smelter, Ltd.</v>
      </c>
    </row>
    <row r="62" spans="1:28" s="227" customFormat="1" ht="63.75">
      <c r="A62" s="181" t="s">
        <v>13868</v>
      </c>
      <c r="B62" s="182" t="s">
        <v>1126</v>
      </c>
      <c r="C62" s="186" t="s">
        <v>13853</v>
      </c>
      <c r="D62" s="230"/>
      <c r="E62" s="182" t="s">
        <v>1101</v>
      </c>
      <c r="F62" s="182" t="s">
        <v>13868</v>
      </c>
      <c r="G62" s="182" t="s">
        <v>13240</v>
      </c>
      <c r="H62" s="183">
        <v>0</v>
      </c>
      <c r="I62" s="184" t="s">
        <v>15147</v>
      </c>
      <c r="J62" s="184" t="s">
        <v>12852</v>
      </c>
      <c r="K62" s="224"/>
      <c r="L62" s="224"/>
      <c r="M62" s="224"/>
      <c r="N62" s="224"/>
      <c r="O62" s="224"/>
      <c r="P62" s="185"/>
      <c r="Q62" s="225"/>
      <c r="R62" s="182" t="s">
        <v>13853</v>
      </c>
      <c r="S62" s="181" t="str">
        <f t="shared" ca="1" si="3"/>
        <v>ID</v>
      </c>
      <c r="T62" s="181" t="str">
        <f ca="1">IF(B62="","",IF(ISERROR(MATCH($J62,[1]SorP!$B$1:$B$6230,0)),"",INDIRECT("'SorP'!$A$"&amp;MATCH($J62,[1]SorP!$B$1:$B$6230,0))))</f>
        <v>HT-SD</v>
      </c>
      <c r="U62" s="201"/>
      <c r="V62" s="226">
        <f>IF(C62="",NA(),IF(OR(C62="Smelter not listed",C62="Smelter not yet identified"),MATCH($B62&amp;$D62,'[1]Smelter Look-up'!$J:$J,0),MATCH($B62&amp;$C62,'[1]Smelter Look-up'!$J:$J,0)))</f>
        <v>497</v>
      </c>
      <c r="X62" s="227">
        <f t="shared" si="1"/>
        <v>0</v>
      </c>
      <c r="AB62" s="228" t="str">
        <f t="shared" si="2"/>
        <v>TinPT Mitra Sukses Globalindo</v>
      </c>
    </row>
    <row r="63" spans="1:28" s="227" customFormat="1" ht="76.5">
      <c r="A63" s="181" t="s">
        <v>15491</v>
      </c>
      <c r="B63" s="182" t="s">
        <v>1126</v>
      </c>
      <c r="C63" s="186" t="s">
        <v>15490</v>
      </c>
      <c r="D63" s="230"/>
      <c r="E63" s="182" t="s">
        <v>1101</v>
      </c>
      <c r="F63" s="182" t="s">
        <v>15491</v>
      </c>
      <c r="G63" s="182" t="s">
        <v>13240</v>
      </c>
      <c r="H63" s="183">
        <v>0</v>
      </c>
      <c r="I63" s="184" t="s">
        <v>1767</v>
      </c>
      <c r="J63" s="184" t="s">
        <v>12852</v>
      </c>
      <c r="K63" s="224"/>
      <c r="L63" s="224"/>
      <c r="M63" s="224"/>
      <c r="N63" s="224"/>
      <c r="O63" s="224"/>
      <c r="P63" s="185"/>
      <c r="Q63" s="225"/>
      <c r="R63" s="182" t="s">
        <v>15490</v>
      </c>
      <c r="S63" s="181" t="str">
        <f t="shared" ca="1" si="3"/>
        <v>ID</v>
      </c>
      <c r="T63" s="181" t="str">
        <f ca="1">IF(B63="","",IF(ISERROR(MATCH($J63,[1]SorP!$B$1:$B$6230,0)),"",INDIRECT("'SorP'!$A$"&amp;MATCH($J63,[1]SorP!$B$1:$B$6230,0))))</f>
        <v>HT-SD</v>
      </c>
      <c r="U63" s="201"/>
      <c r="V63" s="226">
        <f>IF(C63="",NA(),IF(OR(C63="Smelter not listed",C63="Smelter not yet identified"),MATCH($B63&amp;$D63,'[1]Smelter Look-up'!$J:$J,0),MATCH($B63&amp;$C63,'[1]Smelter Look-up'!$J:$J,0)))</f>
        <v>500</v>
      </c>
      <c r="X63" s="227">
        <f t="shared" si="1"/>
        <v>0</v>
      </c>
      <c r="AB63" s="228" t="str">
        <f t="shared" si="2"/>
        <v>TinPT Putera Sarana Shakti (PT PSS)</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68" ca="1" si="4">IF(B64="","",IF(ISERROR(MATCH($E64,CL,0)),"Unknown",INDIRECT("'C'!$A$"&amp;MATCH($E64,CL,0)+1)))</f>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ref="X64:X68" ca="1" si="5">IF(AND(C64="Smelter not listed",OR(LEN(D64)=0,LEN(E64)=0)),1,0)</f>
        <v>0</v>
      </c>
      <c r="AB64" s="228" t="str">
        <f t="shared" ref="AB64:AB68" si="6">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4"/>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5"/>
        <v>0</v>
      </c>
      <c r="AB65" s="228" t="str">
        <f t="shared" si="6"/>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4"/>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5"/>
        <v>0</v>
      </c>
      <c r="AB66" s="228" t="str">
        <f t="shared" si="6"/>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4"/>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5"/>
        <v>0</v>
      </c>
      <c r="AB67" s="228" t="str">
        <f t="shared" si="6"/>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4"/>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5"/>
        <v>0</v>
      </c>
      <c r="AB68" s="228" t="str">
        <f t="shared" si="6"/>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7">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8">IF(AND(C69="Smelter not listed",OR(LEN(D69)=0,LEN(E69)=0)),1,0)</f>
        <v>0</v>
      </c>
      <c r="AB69" s="228" t="str">
        <f t="shared" ref="AB69" si="9">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0">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1">IF(AND(C70="Smelter not listed",OR(LEN(D70)=0,LEN(E70)=0)),1,0)</f>
        <v>0</v>
      </c>
      <c r="AB70" s="228" t="str">
        <f t="shared" ref="AB70:AB101" si="12">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0"/>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1"/>
        <v>0</v>
      </c>
      <c r="AB71" s="228" t="str">
        <f t="shared" si="12"/>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0"/>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1"/>
        <v>0</v>
      </c>
      <c r="AB72" s="228" t="str">
        <f t="shared" si="12"/>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0"/>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1"/>
        <v>0</v>
      </c>
      <c r="AB73" s="228" t="str">
        <f t="shared" si="12"/>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0"/>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1"/>
        <v>0</v>
      </c>
      <c r="AB74" s="228" t="str">
        <f t="shared" si="12"/>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0"/>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1"/>
        <v>0</v>
      </c>
      <c r="AB75" s="228" t="str">
        <f t="shared" si="12"/>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0"/>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1"/>
        <v>0</v>
      </c>
      <c r="AB76" s="228" t="str">
        <f t="shared" si="12"/>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0"/>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1"/>
        <v>0</v>
      </c>
      <c r="AB77" s="228" t="str">
        <f t="shared" si="12"/>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0"/>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1"/>
        <v>0</v>
      </c>
      <c r="AB78" s="228" t="str">
        <f t="shared" si="12"/>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0"/>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1"/>
        <v>0</v>
      </c>
      <c r="AB79" s="228" t="str">
        <f t="shared" si="12"/>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0"/>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1"/>
        <v>0</v>
      </c>
      <c r="AB80" s="228" t="str">
        <f t="shared" si="12"/>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0"/>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1"/>
        <v>0</v>
      </c>
      <c r="AB81" s="228" t="str">
        <f t="shared" si="12"/>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3">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4">IF(AND(C102="Smelter not listed",OR(LEN(D102)=0,LEN(E102)=0)),1,0)</f>
        <v>0</v>
      </c>
      <c r="AB102" s="228" t="str">
        <f t="shared" ref="AB102:AB132" si="15">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6">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7">IF(AND(C133="Smelter not listed",OR(LEN(D133)=0,LEN(E133)=0)),1,0)</f>
        <v>0</v>
      </c>
      <c r="AB133" s="228" t="str">
        <f t="shared" ref="AB133" si="18">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9">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0">IF(AND(C134="Smelter not listed",OR(LEN(D134)=0,LEN(E134)=0)),1,0)</f>
        <v>0</v>
      </c>
      <c r="AB134" s="228" t="str">
        <f t="shared" ref="AB134:AB165" si="21">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9"/>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0"/>
        <v>0</v>
      </c>
      <c r="AB135" s="228" t="str">
        <f t="shared" si="2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9"/>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0"/>
        <v>0</v>
      </c>
      <c r="AB136" s="228" t="str">
        <f t="shared" si="2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9"/>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0"/>
        <v>0</v>
      </c>
      <c r="AB137" s="228" t="str">
        <f t="shared" si="2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9"/>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0"/>
        <v>0</v>
      </c>
      <c r="AB138" s="228" t="str">
        <f t="shared" si="2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9"/>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0"/>
        <v>0</v>
      </c>
      <c r="AB139" s="228" t="str">
        <f t="shared" si="2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9"/>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0"/>
        <v>0</v>
      </c>
      <c r="AB165" s="228" t="str">
        <f t="shared" si="21"/>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2">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3">IF(AND(C166="Smelter not listed",OR(LEN(D166)=0,LEN(E166)=0)),1,0)</f>
        <v>0</v>
      </c>
      <c r="AB166" s="228" t="str">
        <f t="shared" ref="AB166:AB196" si="24">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2"/>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3"/>
        <v>0</v>
      </c>
      <c r="AB167" s="228" t="str">
        <f t="shared" si="2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2"/>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3"/>
        <v>0</v>
      </c>
      <c r="AB168" s="228" t="str">
        <f t="shared" si="2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2"/>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3"/>
        <v>0</v>
      </c>
      <c r="AB169" s="228" t="str">
        <f t="shared" si="2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2"/>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3"/>
        <v>0</v>
      </c>
      <c r="AB170" s="228" t="str">
        <f t="shared" si="2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2"/>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3"/>
        <v>0</v>
      </c>
      <c r="AB171" s="228" t="str">
        <f t="shared" si="2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2"/>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3"/>
        <v>0</v>
      </c>
      <c r="AB196" s="228" t="str">
        <f t="shared" si="2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5">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6">IF(AND(C197="Smelter not listed",OR(LEN(D197)=0,LEN(E197)=0)),1,0)</f>
        <v>0</v>
      </c>
      <c r="AB197" s="228" t="str">
        <f t="shared" ref="AB197" si="27">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8">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29">IF(AND(C198="Smelter not listed",OR(LEN(D198)=0,LEN(E198)=0)),1,0)</f>
        <v>0</v>
      </c>
      <c r="AB198" s="228" t="str">
        <f t="shared" ref="AB198:AB229" si="3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8"/>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9"/>
        <v>0</v>
      </c>
      <c r="AB199" s="228" t="str">
        <f t="shared" si="3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8"/>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9"/>
        <v>0</v>
      </c>
      <c r="AB200" s="228" t="str">
        <f t="shared" si="3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8"/>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9"/>
        <v>0</v>
      </c>
      <c r="AB201" s="228" t="str">
        <f t="shared" si="3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8"/>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9"/>
        <v>0</v>
      </c>
      <c r="AB202" s="228" t="str">
        <f t="shared" si="3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8"/>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9"/>
        <v>0</v>
      </c>
      <c r="AB203" s="228" t="str">
        <f t="shared" si="3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8"/>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9"/>
        <v>0</v>
      </c>
      <c r="AB229" s="228" t="str">
        <f t="shared" si="3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1">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2">IF(AND(C230="Smelter not listed",OR(LEN(D230)=0,LEN(E230)=0)),1,0)</f>
        <v>0</v>
      </c>
      <c r="AB230" s="228" t="str">
        <f t="shared" ref="AB230:AB260" si="3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1"/>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2"/>
        <v>0</v>
      </c>
      <c r="AB231" s="228" t="str">
        <f t="shared" si="3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1"/>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2"/>
        <v>0</v>
      </c>
      <c r="AB232" s="228" t="str">
        <f t="shared" si="3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1"/>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2"/>
        <v>0</v>
      </c>
      <c r="AB233" s="228" t="str">
        <f t="shared" si="3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1"/>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2"/>
        <v>0</v>
      </c>
      <c r="AB234" s="228" t="str">
        <f t="shared" si="3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1"/>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2"/>
        <v>0</v>
      </c>
      <c r="AB235" s="228" t="str">
        <f t="shared" si="3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4">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5">IF(AND(C261="Smelter not listed",OR(LEN(D261)=0,LEN(E261)=0)),1,0)</f>
        <v>0</v>
      </c>
      <c r="AB261" s="228" t="str">
        <f t="shared" ref="AB261" si="36">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7">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38">IF(AND(C262="Smelter not listed",OR(LEN(D262)=0,LEN(E262)=0)),1,0)</f>
        <v>0</v>
      </c>
      <c r="AB262" s="228" t="str">
        <f t="shared" ref="AB262:AB293" si="39">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7"/>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8"/>
        <v>0</v>
      </c>
      <c r="AB263" s="228" t="str">
        <f t="shared" si="3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7"/>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8"/>
        <v>0</v>
      </c>
      <c r="AB264" s="228" t="str">
        <f t="shared" si="3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7"/>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8"/>
        <v>0</v>
      </c>
      <c r="AB265" s="228" t="str">
        <f t="shared" si="3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7"/>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8"/>
        <v>0</v>
      </c>
      <c r="AB266" s="228" t="str">
        <f t="shared" si="3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7"/>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8"/>
        <v>0</v>
      </c>
      <c r="AB267" s="228" t="str">
        <f t="shared" si="3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7"/>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8"/>
        <v>0</v>
      </c>
      <c r="AB293" s="228" t="str">
        <f t="shared" si="3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0">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1">IF(AND(C294="Smelter not listed",OR(LEN(D294)=0,LEN(E294)=0)),1,0)</f>
        <v>0</v>
      </c>
      <c r="AB294" s="228" t="str">
        <f t="shared" ref="AB294:AB324" si="42">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0"/>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1"/>
        <v>0</v>
      </c>
      <c r="AB295" s="228" t="str">
        <f t="shared" si="4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0"/>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1"/>
        <v>0</v>
      </c>
      <c r="AB296" s="228" t="str">
        <f t="shared" si="4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0"/>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1"/>
        <v>0</v>
      </c>
      <c r="AB297" s="228" t="str">
        <f t="shared" si="4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0"/>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1"/>
        <v>0</v>
      </c>
      <c r="AB298" s="228" t="str">
        <f t="shared" si="4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0"/>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1"/>
        <v>0</v>
      </c>
      <c r="AB299" s="228" t="str">
        <f t="shared" si="4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3">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4">IF(AND(C325="Smelter not listed",OR(LEN(D325)=0,LEN(E325)=0)),1,0)</f>
        <v>0</v>
      </c>
      <c r="AB325" s="228" t="str">
        <f t="shared" ref="AB325" si="45">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6">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7">IF(AND(C326="Smelter not listed",OR(LEN(D326)=0,LEN(E326)=0)),1,0)</f>
        <v>0</v>
      </c>
      <c r="AB326" s="228" t="str">
        <f t="shared" ref="AB326:AB357" si="48">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6"/>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7"/>
        <v>0</v>
      </c>
      <c r="AB327" s="228" t="str">
        <f t="shared" si="4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6"/>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7"/>
        <v>0</v>
      </c>
      <c r="AB328" s="228" t="str">
        <f t="shared" si="4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6"/>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7"/>
        <v>0</v>
      </c>
      <c r="AB329" s="228" t="str">
        <f t="shared" si="4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6"/>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7"/>
        <v>0</v>
      </c>
      <c r="AB330" s="228" t="str">
        <f t="shared" si="4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6"/>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7"/>
        <v>0</v>
      </c>
      <c r="AB331" s="228" t="str">
        <f t="shared" si="4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9">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0">IF(AND(C358="Smelter not listed",OR(LEN(D358)=0,LEN(E358)=0)),1,0)</f>
        <v>0</v>
      </c>
      <c r="AB358" s="228" t="str">
        <f t="shared" ref="AB358:AB388" si="51">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9"/>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0"/>
        <v>0</v>
      </c>
      <c r="AB359" s="228" t="str">
        <f t="shared" si="5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9"/>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0"/>
        <v>0</v>
      </c>
      <c r="AB360" s="228" t="str">
        <f t="shared" si="5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9"/>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0"/>
        <v>0</v>
      </c>
      <c r="AB361" s="228" t="str">
        <f t="shared" si="5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9"/>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0"/>
        <v>0</v>
      </c>
      <c r="AB362" s="228" t="str">
        <f t="shared" si="5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2">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3">IF(AND(C389="Smelter not listed",OR(LEN(D389)=0,LEN(E389)=0)),1,0)</f>
        <v>0</v>
      </c>
      <c r="AB389" s="228" t="str">
        <f t="shared" ref="AB389" si="54">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5">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6">IF(AND(C390="Smelter not listed",OR(LEN(D390)=0,LEN(E390)=0)),1,0)</f>
        <v>0</v>
      </c>
      <c r="AB390" s="228" t="str">
        <f t="shared" ref="AB390:AB421" si="57">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5"/>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6"/>
        <v>0</v>
      </c>
      <c r="AB421" s="228" t="str">
        <f t="shared" si="5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8">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59">IF(AND(C422="Smelter not listed",OR(LEN(D422)=0,LEN(E422)=0)),1,0)</f>
        <v>0</v>
      </c>
      <c r="AB422" s="228" t="str">
        <f t="shared" ref="AB422:AB452" si="60">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2">IF(AND(C453="Smelter not listed",OR(LEN(D453)=0,LEN(E453)=0)),1,0)</f>
        <v>0</v>
      </c>
      <c r="AB453" s="228" t="str">
        <f t="shared" ref="AB453" si="63">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4">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5">IF(AND(C454="Smelter not listed",OR(LEN(D454)=0,LEN(E454)=0)),1,0)</f>
        <v>0</v>
      </c>
      <c r="AB454" s="228" t="str">
        <f t="shared" ref="AB454:AB485" si="66">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4"/>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5"/>
        <v>0</v>
      </c>
      <c r="AB485" s="228" t="str">
        <f t="shared" si="6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7">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68">IF(AND(C486="Smelter not listed",OR(LEN(D486)=0,LEN(E486)=0)),1,0)</f>
        <v>0</v>
      </c>
      <c r="AB486" s="228" t="str">
        <f t="shared" ref="AB486:AB516" si="69">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7"/>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8"/>
        <v>0</v>
      </c>
      <c r="AB516" s="228" t="str">
        <f t="shared" si="6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0">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1">IF(AND(C517="Smelter not listed",OR(LEN(D517)=0,LEN(E517)=0)),1,0)</f>
        <v>0</v>
      </c>
      <c r="AB517" s="228" t="str">
        <f t="shared" ref="AB517" si="72">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3">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4">IF(AND(C518="Smelter not listed",OR(LEN(D518)=0,LEN(E518)=0)),1,0)</f>
        <v>0</v>
      </c>
      <c r="AB518" s="228" t="str">
        <f t="shared" ref="AB518:AB549" si="75">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3"/>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4"/>
        <v>0</v>
      </c>
      <c r="AB532" s="228" t="str">
        <f t="shared" si="7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3"/>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4"/>
        <v>0</v>
      </c>
      <c r="AB533" s="228" t="str">
        <f t="shared" si="7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3"/>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4"/>
        <v>0</v>
      </c>
      <c r="AB534" s="228" t="str">
        <f t="shared" si="7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3"/>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4"/>
        <v>0</v>
      </c>
      <c r="AB535" s="228" t="str">
        <f t="shared" si="7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3"/>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4"/>
        <v>0</v>
      </c>
      <c r="AB536" s="228" t="str">
        <f t="shared" si="7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3"/>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4"/>
        <v>0</v>
      </c>
      <c r="AB537" s="228" t="str">
        <f t="shared" si="7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3"/>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4"/>
        <v>0</v>
      </c>
      <c r="AB538" s="228" t="str">
        <f t="shared" si="7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3"/>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4"/>
        <v>0</v>
      </c>
      <c r="AB539" s="228" t="str">
        <f t="shared" si="7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3"/>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4"/>
        <v>0</v>
      </c>
      <c r="AB540" s="228" t="str">
        <f t="shared" si="7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3"/>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4"/>
        <v>0</v>
      </c>
      <c r="AB541" s="228" t="str">
        <f t="shared" si="7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3"/>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4"/>
        <v>0</v>
      </c>
      <c r="AB542" s="228" t="str">
        <f t="shared" si="7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3"/>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4"/>
        <v>0</v>
      </c>
      <c r="AB543" s="228" t="str">
        <f t="shared" si="7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3"/>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4"/>
        <v>0</v>
      </c>
      <c r="AB544" s="228" t="str">
        <f t="shared" si="7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3"/>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4"/>
        <v>0</v>
      </c>
      <c r="AB545" s="228" t="str">
        <f t="shared" si="7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3"/>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4"/>
        <v>0</v>
      </c>
      <c r="AB546" s="228" t="str">
        <f t="shared" si="7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3"/>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4"/>
        <v>0</v>
      </c>
      <c r="AB547" s="228" t="str">
        <f t="shared" si="7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3"/>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4"/>
        <v>0</v>
      </c>
      <c r="AB548" s="228" t="str">
        <f t="shared" si="7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3"/>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4"/>
        <v>0</v>
      </c>
      <c r="AB549" s="228" t="str">
        <f t="shared" si="7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6">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7">IF(AND(C550="Smelter not listed",OR(LEN(D550)=0,LEN(E550)=0)),1,0)</f>
        <v>0</v>
      </c>
      <c r="AB550" s="228" t="str">
        <f t="shared" ref="AB550:AB580" si="78">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6"/>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7"/>
        <v>0</v>
      </c>
      <c r="AB579" s="228" t="str">
        <f t="shared" si="7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6"/>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7"/>
        <v>0</v>
      </c>
      <c r="AB580" s="228" t="str">
        <f t="shared" si="7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9">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0">IF(AND(C581="Smelter not listed",OR(LEN(D581)=0,LEN(E581)=0)),1,0)</f>
        <v>0</v>
      </c>
      <c r="AB581" s="228" t="str">
        <f t="shared" ref="AB581" si="81">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2">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3">IF(AND(C586="Smelter not listed",OR(LEN(D586)=0,LEN(E586)=0)),1,0)</f>
        <v>0</v>
      </c>
      <c r="AB586" s="228" t="str">
        <f t="shared" ref="AB586" si="84">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5">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6">IF(AND(C587="Smelter not listed",OR(LEN(D587)=0,LEN(E587)=0)),1,0)</f>
        <v>0</v>
      </c>
      <c r="AB587" s="228" t="str">
        <f t="shared" ref="AB587:AB634" si="87">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5"/>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6"/>
        <v>0</v>
      </c>
      <c r="AB588" s="228" t="str">
        <f t="shared" si="8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5"/>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6"/>
        <v>0</v>
      </c>
      <c r="AB589" s="228" t="str">
        <f t="shared" si="8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5"/>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6"/>
        <v>0</v>
      </c>
      <c r="AB590" s="228" t="str">
        <f t="shared" si="8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8">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89">IF(AND(C635="Smelter not listed",OR(LEN(D635)=0,LEN(E635)=0)),1,0)</f>
        <v>0</v>
      </c>
      <c r="AB635" s="228" t="str">
        <f t="shared" ref="AB635" si="90">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1">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2">IF(AND(C636="Smelter not listed",OR(LEN(D636)=0,LEN(E636)=0)),1,0)</f>
        <v>0</v>
      </c>
      <c r="AB636" s="228" t="str">
        <f t="shared" ref="AB636:AB667" si="93">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1"/>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2"/>
        <v>0</v>
      </c>
      <c r="AB667" s="228" t="str">
        <f t="shared" si="9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4">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5">IF(AND(C668="Smelter not listed",OR(LEN(D668)=0,LEN(E668)=0)),1,0)</f>
        <v>0</v>
      </c>
      <c r="AB668" s="228" t="str">
        <f t="shared" ref="AB668:AB698" si="96">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7">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98">IF(AND(C699="Smelter not listed",OR(LEN(D699)=0,LEN(E699)=0)),1,0)</f>
        <v>0</v>
      </c>
      <c r="AB699" s="228" t="str">
        <f t="shared" ref="AB699" si="99">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0">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1">IF(AND(C700="Smelter not listed",OR(LEN(D700)=0,LEN(E700)=0)),1,0)</f>
        <v>0</v>
      </c>
      <c r="AB700" s="228" t="str">
        <f t="shared" ref="AB700:AB731" si="10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0"/>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1"/>
        <v>0</v>
      </c>
      <c r="AB731" s="228" t="str">
        <f t="shared" si="10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3">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4">IF(AND(C732="Smelter not listed",OR(LEN(D732)=0,LEN(E732)=0)),1,0)</f>
        <v>0</v>
      </c>
      <c r="AB732" s="228" t="str">
        <f t="shared" ref="AB732:AB762" si="10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6">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7">IF(AND(C763="Smelter not listed",OR(LEN(D763)=0,LEN(E763)=0)),1,0)</f>
        <v>0</v>
      </c>
      <c r="AB763" s="228" t="str">
        <f t="shared" ref="AB763" si="108">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9">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0">IF(AND(C764="Smelter not listed",OR(LEN(D764)=0,LEN(E764)=0)),1,0)</f>
        <v>0</v>
      </c>
      <c r="AB764" s="228" t="str">
        <f t="shared" ref="AB764:AB795" si="111">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9"/>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0"/>
        <v>0</v>
      </c>
      <c r="AB795" s="228" t="str">
        <f t="shared" si="11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2">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3">IF(AND(C796="Smelter not listed",OR(LEN(D796)=0,LEN(E796)=0)),1,0)</f>
        <v>0</v>
      </c>
      <c r="AB796" s="228" t="str">
        <f t="shared" ref="AB796:AB826" si="114">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5">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6">IF(AND(C827="Smelter not listed",OR(LEN(D827)=0,LEN(E827)=0)),1,0)</f>
        <v>0</v>
      </c>
      <c r="AB827" s="228" t="str">
        <f t="shared" ref="AB827" si="117">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19">IF(AND(C828="Smelter not listed",OR(LEN(D828)=0,LEN(E828)=0)),1,0)</f>
        <v>0</v>
      </c>
      <c r="AB828" s="228" t="str">
        <f t="shared" ref="AB828:AB859" si="12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9"/>
        <v>0</v>
      </c>
      <c r="AB859" s="228" t="str">
        <f t="shared" si="12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2">IF(AND(C860="Smelter not listed",OR(LEN(D860)=0,LEN(E860)=0)),1,0)</f>
        <v>0</v>
      </c>
      <c r="AB860" s="228" t="str">
        <f t="shared" ref="AB860:AB890" si="12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4">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5">IF(AND(C891="Smelter not listed",OR(LEN(D891)=0,LEN(E891)=0)),1,0)</f>
        <v>0</v>
      </c>
      <c r="AB891" s="228" t="str">
        <f t="shared" ref="AB891" si="12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7">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28">IF(AND(C892="Smelter not listed",OR(LEN(D892)=0,LEN(E892)=0)),1,0)</f>
        <v>0</v>
      </c>
      <c r="AB892" s="228" t="str">
        <f t="shared" ref="AB892:AB923" si="129">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7"/>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8"/>
        <v>0</v>
      </c>
      <c r="AB923" s="228" t="str">
        <f t="shared" si="12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0">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1">IF(AND(C924="Smelter not listed",OR(LEN(D924)=0,LEN(E924)=0)),1,0)</f>
        <v>0</v>
      </c>
      <c r="AB924" s="228" t="str">
        <f t="shared" ref="AB924:AB954" si="132">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3">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4">IF(AND(C955="Smelter not listed",OR(LEN(D955)=0,LEN(E955)=0)),1,0)</f>
        <v>0</v>
      </c>
      <c r="AB955" s="228" t="str">
        <f t="shared" ref="AB955" si="135">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6">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7">IF(AND(C956="Smelter not listed",OR(LEN(D956)=0,LEN(E956)=0)),1,0)</f>
        <v>0</v>
      </c>
      <c r="AB956" s="228" t="str">
        <f t="shared" ref="AB956:AB987" si="138">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6"/>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7"/>
        <v>0</v>
      </c>
      <c r="AB987" s="228" t="str">
        <f t="shared" si="13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9">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0">IF(AND(C988="Smelter not listed",OR(LEN(D988)=0,LEN(E988)=0)),1,0)</f>
        <v>0</v>
      </c>
      <c r="AB988" s="228" t="str">
        <f t="shared" ref="AB988:AB1018" si="141">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2">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3">IF(AND(C1019="Smelter not listed",OR(LEN(D1019)=0,LEN(E1019)=0)),1,0)</f>
        <v>0</v>
      </c>
      <c r="AB1019" s="228" t="str">
        <f t="shared" ref="AB1019" si="144">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5">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6">IF(AND(C1020="Smelter not listed",OR(LEN(D1020)=0,LEN(E1020)=0)),1,0)</f>
        <v>0</v>
      </c>
      <c r="AB1020" s="228" t="str">
        <f t="shared" ref="AB1020:AB1051" si="14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5"/>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6"/>
        <v>0</v>
      </c>
      <c r="AB1051" s="228" t="str">
        <f t="shared" si="14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8">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49">IF(AND(C1052="Smelter not listed",OR(LEN(D1052)=0,LEN(E1052)=0)),1,0)</f>
        <v>0</v>
      </c>
      <c r="AB1052" s="228" t="str">
        <f t="shared" ref="AB1052:AB1082" si="15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2">IF(AND(C1083="Smelter not listed",OR(LEN(D1083)=0,LEN(E1083)=0)),1,0)</f>
        <v>0</v>
      </c>
      <c r="AB1083" s="228" t="str">
        <f t="shared" ref="AB1083" si="153">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4">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5">IF(AND(C1084="Smelter not listed",OR(LEN(D1084)=0,LEN(E1084)=0)),1,0)</f>
        <v>0</v>
      </c>
      <c r="AB1084" s="228" t="str">
        <f t="shared" ref="AB1084:AB1115" si="156">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4"/>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5"/>
        <v>0</v>
      </c>
      <c r="AB1115" s="228" t="str">
        <f t="shared" si="15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7">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58">IF(AND(C1116="Smelter not listed",OR(LEN(D1116)=0,LEN(E1116)=0)),1,0)</f>
        <v>0</v>
      </c>
      <c r="AB1116" s="228" t="str">
        <f t="shared" ref="AB1116:AB1146" si="159">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0">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1">IF(AND(C1147="Smelter not listed",OR(LEN(D1147)=0,LEN(E1147)=0)),1,0)</f>
        <v>0</v>
      </c>
      <c r="AB1147" s="228" t="str">
        <f t="shared" ref="AB1147" si="162">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3">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4">IF(AND(C1148="Smelter not listed",OR(LEN(D1148)=0,LEN(E1148)=0)),1,0)</f>
        <v>0</v>
      </c>
      <c r="AB1148" s="228" t="str">
        <f t="shared" ref="AB1148:AB1179" si="165">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6">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7">IF(AND(C1180="Smelter not listed",OR(LEN(D1180)=0,LEN(E1180)=0)),1,0)</f>
        <v>0</v>
      </c>
      <c r="AB1180" s="228" t="str">
        <f t="shared" ref="AB1180:AB1210" si="168">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6"/>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7"/>
        <v>0</v>
      </c>
      <c r="AB1181" s="228" t="str">
        <f t="shared" si="16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6"/>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7"/>
        <v>0</v>
      </c>
      <c r="AB1182" s="228" t="str">
        <f t="shared" si="16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6"/>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7"/>
        <v>0</v>
      </c>
      <c r="AB1183" s="228" t="str">
        <f t="shared" si="16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6"/>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7"/>
        <v>0</v>
      </c>
      <c r="AB1184" s="228" t="str">
        <f t="shared" si="16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6"/>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7"/>
        <v>0</v>
      </c>
      <c r="AB1185" s="228" t="str">
        <f t="shared" si="16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9">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0">IF(AND(C1211="Smelter not listed",OR(LEN(D1211)=0,LEN(E1211)=0)),1,0)</f>
        <v>0</v>
      </c>
      <c r="AB1211" s="228" t="str">
        <f t="shared" ref="AB1211" si="17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2">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3">IF(AND(C1212="Smelter not listed",OR(LEN(D1212)=0,LEN(E1212)=0)),1,0)</f>
        <v>0</v>
      </c>
      <c r="AB1212" s="228" t="str">
        <f t="shared" ref="AB1212:AB1243" si="174">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5">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6">IF(AND(C1244="Smelter not listed",OR(LEN(D1244)=0,LEN(E1244)=0)),1,0)</f>
        <v>0</v>
      </c>
      <c r="AB1244" s="228" t="str">
        <f t="shared" ref="AB1244:AB1274" si="177">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5"/>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6"/>
        <v>0</v>
      </c>
      <c r="AB1245" s="228" t="str">
        <f t="shared" si="17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5"/>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6"/>
        <v>0</v>
      </c>
      <c r="AB1246" s="228" t="str">
        <f t="shared" si="17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5"/>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6"/>
        <v>0</v>
      </c>
      <c r="AB1247" s="228" t="str">
        <f t="shared" si="17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5"/>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6"/>
        <v>0</v>
      </c>
      <c r="AB1248" s="228" t="str">
        <f t="shared" si="17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5"/>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6"/>
        <v>0</v>
      </c>
      <c r="AB1249" s="228" t="str">
        <f t="shared" si="17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8">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79">IF(AND(C1275="Smelter not listed",OR(LEN(D1275)=0,LEN(E1275)=0)),1,0)</f>
        <v>0</v>
      </c>
      <c r="AB1275" s="228" t="str">
        <f t="shared" ref="AB1275" si="180">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1">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2">IF(AND(C1276="Smelter not listed",OR(LEN(D1276)=0,LEN(E1276)=0)),1,0)</f>
        <v>0</v>
      </c>
      <c r="AB1276" s="228" t="str">
        <f t="shared" ref="AB1276:AB1307" si="183">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4">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5">IF(AND(C1308="Smelter not listed",OR(LEN(D1308)=0,LEN(E1308)=0)),1,0)</f>
        <v>0</v>
      </c>
      <c r="AB1308" s="228" t="str">
        <f t="shared" ref="AB1308:AB1338" si="186">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4"/>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5"/>
        <v>0</v>
      </c>
      <c r="AB1309" s="228" t="str">
        <f t="shared" si="18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4"/>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5"/>
        <v>0</v>
      </c>
      <c r="AB1310" s="228" t="str">
        <f t="shared" si="18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4"/>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5"/>
        <v>0</v>
      </c>
      <c r="AB1311" s="228" t="str">
        <f t="shared" si="18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4"/>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5"/>
        <v>0</v>
      </c>
      <c r="AB1312" s="228" t="str">
        <f t="shared" si="18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4"/>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5"/>
        <v>0</v>
      </c>
      <c r="AB1313" s="228" t="str">
        <f t="shared" si="18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7">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88">IF(AND(C1339="Smelter not listed",OR(LEN(D1339)=0,LEN(E1339)=0)),1,0)</f>
        <v>0</v>
      </c>
      <c r="AB1339" s="228" t="str">
        <f t="shared" ref="AB1339" si="189">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0">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1">IF(AND(C1340="Smelter not listed",OR(LEN(D1340)=0,LEN(E1340)=0)),1,0)</f>
        <v>0</v>
      </c>
      <c r="AB1340" s="228" t="str">
        <f t="shared" ref="AB1340:AB1371" si="19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3">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4">IF(AND(C1372="Smelter not listed",OR(LEN(D1372)=0,LEN(E1372)=0)),1,0)</f>
        <v>0</v>
      </c>
      <c r="AB1372" s="228" t="str">
        <f t="shared" ref="AB1372:AB1402" si="19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3"/>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4"/>
        <v>0</v>
      </c>
      <c r="AB1373" s="228" t="str">
        <f t="shared" si="19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3"/>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4"/>
        <v>0</v>
      </c>
      <c r="AB1374" s="228" t="str">
        <f t="shared" si="19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3"/>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4"/>
        <v>0</v>
      </c>
      <c r="AB1375" s="228" t="str">
        <f t="shared" si="19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3"/>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4"/>
        <v>0</v>
      </c>
      <c r="AB1376" s="228" t="str">
        <f t="shared" si="19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3"/>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4"/>
        <v>0</v>
      </c>
      <c r="AB1377" s="228" t="str">
        <f t="shared" si="19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6">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7">IF(AND(C1403="Smelter not listed",OR(LEN(D1403)=0,LEN(E1403)=0)),1,0)</f>
        <v>0</v>
      </c>
      <c r="AB1403" s="228" t="str">
        <f t="shared" ref="AB1403" si="198">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9">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0">IF(AND(C1404="Smelter not listed",OR(LEN(D1404)=0,LEN(E1404)=0)),1,0)</f>
        <v>0</v>
      </c>
      <c r="AB1404" s="228" t="str">
        <f t="shared" ref="AB1404:AB1435" si="201">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2">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3">IF(AND(C1436="Smelter not listed",OR(LEN(D1436)=0,LEN(E1436)=0)),1,0)</f>
        <v>0</v>
      </c>
      <c r="AB1436" s="228" t="str">
        <f t="shared" ref="AB1436:AB1466" si="204">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2"/>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3"/>
        <v>0</v>
      </c>
      <c r="AB1437" s="228" t="str">
        <f t="shared" si="20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2"/>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3"/>
        <v>0</v>
      </c>
      <c r="AB1438" s="228" t="str">
        <f t="shared" si="20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2"/>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3"/>
        <v>0</v>
      </c>
      <c r="AB1439" s="228" t="str">
        <f t="shared" si="20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2"/>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3"/>
        <v>0</v>
      </c>
      <c r="AB1440" s="228" t="str">
        <f t="shared" si="20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2"/>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3"/>
        <v>0</v>
      </c>
      <c r="AB1441" s="228" t="str">
        <f t="shared" si="20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5">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6">IF(AND(C1467="Smelter not listed",OR(LEN(D1467)=0,LEN(E1467)=0)),1,0)</f>
        <v>0</v>
      </c>
      <c r="AB1467" s="228" t="str">
        <f t="shared" ref="AB1467" si="207">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09">IF(AND(C1468="Smelter not listed",OR(LEN(D1468)=0,LEN(E1468)=0)),1,0)</f>
        <v>0</v>
      </c>
      <c r="AB1468" s="228" t="str">
        <f t="shared" ref="AB1468:AB1499" si="21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2">IF(AND(C1500="Smelter not listed",OR(LEN(D1500)=0,LEN(E1500)=0)),1,0)</f>
        <v>0</v>
      </c>
      <c r="AB1500" s="228" t="str">
        <f t="shared" ref="AB1500:AB1530" si="21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2"/>
        <v>0</v>
      </c>
      <c r="AB1501" s="228" t="str">
        <f t="shared" si="21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2"/>
        <v>0</v>
      </c>
      <c r="AB1502" s="228" t="str">
        <f t="shared" si="21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2"/>
        <v>0</v>
      </c>
      <c r="AB1503" s="228" t="str">
        <f t="shared" si="21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2"/>
        <v>0</v>
      </c>
      <c r="AB1504" s="228" t="str">
        <f t="shared" si="21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2"/>
        <v>0</v>
      </c>
      <c r="AB1505" s="228" t="str">
        <f t="shared" si="21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4">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5">IF(AND(C1531="Smelter not listed",OR(LEN(D1531)=0,LEN(E1531)=0)),1,0)</f>
        <v>0</v>
      </c>
      <c r="AB1531" s="228" t="str">
        <f t="shared" ref="AB1531" si="21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7">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18">IF(AND(C1532="Smelter not listed",OR(LEN(D1532)=0,LEN(E1532)=0)),1,0)</f>
        <v>0</v>
      </c>
      <c r="AB1532" s="228" t="str">
        <f t="shared" ref="AB1532:AB1563" si="219">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0">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1">IF(AND(C1564="Smelter not listed",OR(LEN(D1564)=0,LEN(E1564)=0)),1,0)</f>
        <v>0</v>
      </c>
      <c r="AB1564" s="228" t="str">
        <f t="shared" ref="AB1564:AB1594" si="222">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0"/>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1"/>
        <v>0</v>
      </c>
      <c r="AB1565" s="228" t="str">
        <f t="shared" si="22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0"/>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1"/>
        <v>0</v>
      </c>
      <c r="AB1566" s="228" t="str">
        <f t="shared" si="22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0"/>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1"/>
        <v>0</v>
      </c>
      <c r="AB1567" s="228" t="str">
        <f t="shared" si="22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0"/>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1"/>
        <v>0</v>
      </c>
      <c r="AB1568" s="228" t="str">
        <f t="shared" si="22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0"/>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1"/>
        <v>0</v>
      </c>
      <c r="AB1569" s="228" t="str">
        <f t="shared" si="22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3">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4">IF(AND(C1595="Smelter not listed",OR(LEN(D1595)=0,LEN(E1595)=0)),1,0)</f>
        <v>0</v>
      </c>
      <c r="AB1595" s="228" t="str">
        <f t="shared" ref="AB1595" si="225">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6">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7">IF(AND(C1596="Smelter not listed",OR(LEN(D1596)=0,LEN(E1596)=0)),1,0)</f>
        <v>0</v>
      </c>
      <c r="AB1596" s="228" t="str">
        <f t="shared" ref="AB1596:AB1627" si="228">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9">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0">IF(AND(C1628="Smelter not listed",OR(LEN(D1628)=0,LEN(E1628)=0)),1,0)</f>
        <v>0</v>
      </c>
      <c r="AB1628" s="228" t="str">
        <f t="shared" ref="AB1628:AB1658" si="231">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9"/>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0"/>
        <v>0</v>
      </c>
      <c r="AB1629" s="228" t="str">
        <f t="shared" si="23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9"/>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0"/>
        <v>0</v>
      </c>
      <c r="AB1630" s="228" t="str">
        <f t="shared" si="23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9"/>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0"/>
        <v>0</v>
      </c>
      <c r="AB1631" s="228" t="str">
        <f t="shared" si="23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9"/>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0"/>
        <v>0</v>
      </c>
      <c r="AB1632" s="228" t="str">
        <f t="shared" si="23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9"/>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0"/>
        <v>0</v>
      </c>
      <c r="AB1633" s="228" t="str">
        <f t="shared" si="23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2">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3">IF(AND(C1659="Smelter not listed",OR(LEN(D1659)=0,LEN(E1659)=0)),1,0)</f>
        <v>0</v>
      </c>
      <c r="AB1659" s="228" t="str">
        <f t="shared" ref="AB1659" si="234">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5">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6">IF(AND(C1660="Smelter not listed",OR(LEN(D1660)=0,LEN(E1660)=0)),1,0)</f>
        <v>0</v>
      </c>
      <c r="AB1660" s="228" t="str">
        <f t="shared" ref="AB1660:AB1691" si="23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8">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39">IF(AND(C1692="Smelter not listed",OR(LEN(D1692)=0,LEN(E1692)=0)),1,0)</f>
        <v>0</v>
      </c>
      <c r="AB1692" s="228" t="str">
        <f t="shared" ref="AB1692:AB1722" si="24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8"/>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9"/>
        <v>0</v>
      </c>
      <c r="AB1693" s="228" t="str">
        <f t="shared" si="24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8"/>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9"/>
        <v>0</v>
      </c>
      <c r="AB1694" s="228" t="str">
        <f t="shared" si="24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8"/>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9"/>
        <v>0</v>
      </c>
      <c r="AB1695" s="228" t="str">
        <f t="shared" si="24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8"/>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9"/>
        <v>0</v>
      </c>
      <c r="AB1696" s="228" t="str">
        <f t="shared" si="24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8"/>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9"/>
        <v>0</v>
      </c>
      <c r="AB1697" s="228" t="str">
        <f t="shared" si="24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2">IF(AND(C1723="Smelter not listed",OR(LEN(D1723)=0,LEN(E1723)=0)),1,0)</f>
        <v>0</v>
      </c>
      <c r="AB1723" s="228" t="str">
        <f t="shared" ref="AB1723" si="243">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4">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5">IF(AND(C1724="Smelter not listed",OR(LEN(D1724)=0,LEN(E1724)=0)),1,0)</f>
        <v>0</v>
      </c>
      <c r="AB1724" s="228" t="str">
        <f t="shared" ref="AB1724:AB1755" si="246">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7">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48">IF(AND(C1756="Smelter not listed",OR(LEN(D1756)=0,LEN(E1756)=0)),1,0)</f>
        <v>0</v>
      </c>
      <c r="AB1756" s="228" t="str">
        <f t="shared" ref="AB1756:AB1786" si="249">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7"/>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8"/>
        <v>0</v>
      </c>
      <c r="AB1757" s="228" t="str">
        <f t="shared" si="24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7"/>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8"/>
        <v>0</v>
      </c>
      <c r="AB1758" s="228" t="str">
        <f t="shared" si="24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7"/>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8"/>
        <v>0</v>
      </c>
      <c r="AB1759" s="228" t="str">
        <f t="shared" si="24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7"/>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8"/>
        <v>0</v>
      </c>
      <c r="AB1760" s="228" t="str">
        <f t="shared" si="24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7"/>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8"/>
        <v>0</v>
      </c>
      <c r="AB1761" s="228" t="str">
        <f t="shared" si="24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0">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1">IF(AND(C1787="Smelter not listed",OR(LEN(D1787)=0,LEN(E1787)=0)),1,0)</f>
        <v>0</v>
      </c>
      <c r="AB1787" s="228" t="str">
        <f t="shared" ref="AB1787" si="252">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3">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4">IF(AND(C1788="Smelter not listed",OR(LEN(D1788)=0,LEN(E1788)=0)),1,0)</f>
        <v>0</v>
      </c>
      <c r="AB1788" s="228" t="str">
        <f t="shared" ref="AB1788:AB1819" si="255">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6">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7">IF(AND(C1820="Smelter not listed",OR(LEN(D1820)=0,LEN(E1820)=0)),1,0)</f>
        <v>0</v>
      </c>
      <c r="AB1820" s="228" t="str">
        <f t="shared" ref="AB1820:AB1850" si="258">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6"/>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7"/>
        <v>0</v>
      </c>
      <c r="AB1821" s="228" t="str">
        <f t="shared" si="25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6"/>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7"/>
        <v>0</v>
      </c>
      <c r="AB1822" s="228" t="str">
        <f t="shared" si="25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6"/>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7"/>
        <v>0</v>
      </c>
      <c r="AB1823" s="228" t="str">
        <f t="shared" si="25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6"/>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7"/>
        <v>0</v>
      </c>
      <c r="AB1824" s="228" t="str">
        <f t="shared" si="25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6"/>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7"/>
        <v>0</v>
      </c>
      <c r="AB1825" s="228" t="str">
        <f t="shared" si="25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9">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0">IF(AND(C1851="Smelter not listed",OR(LEN(D1851)=0,LEN(E1851)=0)),1,0)</f>
        <v>0</v>
      </c>
      <c r="AB1851" s="228" t="str">
        <f t="shared" ref="AB1851" si="26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2">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3">IF(AND(C1852="Smelter not listed",OR(LEN(D1852)=0,LEN(E1852)=0)),1,0)</f>
        <v>0</v>
      </c>
      <c r="AB1852" s="228" t="str">
        <f t="shared" ref="AB1852:AB1883" si="264">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5">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6">IF(AND(C1884="Smelter not listed",OR(LEN(D1884)=0,LEN(E1884)=0)),1,0)</f>
        <v>0</v>
      </c>
      <c r="AB1884" s="228" t="str">
        <f t="shared" ref="AB1884:AB1914" si="267">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5"/>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6"/>
        <v>0</v>
      </c>
      <c r="AB1885" s="228" t="str">
        <f t="shared" si="26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5"/>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6"/>
        <v>0</v>
      </c>
      <c r="AB1886" s="228" t="str">
        <f t="shared" si="26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5"/>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6"/>
        <v>0</v>
      </c>
      <c r="AB1887" s="228" t="str">
        <f t="shared" si="26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5"/>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6"/>
        <v>0</v>
      </c>
      <c r="AB1888" s="228" t="str">
        <f t="shared" si="26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5"/>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6"/>
        <v>0</v>
      </c>
      <c r="AB1889" s="228" t="str">
        <f t="shared" si="26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8">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69">IF(AND(C1915="Smelter not listed",OR(LEN(D1915)=0,LEN(E1915)=0)),1,0)</f>
        <v>0</v>
      </c>
      <c r="AB1915" s="228" t="str">
        <f t="shared" ref="AB1915" si="270">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1">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2">IF(AND(C1916="Smelter not listed",OR(LEN(D1916)=0,LEN(E1916)=0)),1,0)</f>
        <v>0</v>
      </c>
      <c r="AB1916" s="228" t="str">
        <f t="shared" ref="AB1916:AB1947" si="273">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4">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5">IF(AND(C1948="Smelter not listed",OR(LEN(D1948)=0,LEN(E1948)=0)),1,0)</f>
        <v>0</v>
      </c>
      <c r="AB1948" s="228" t="str">
        <f t="shared" ref="AB1948:AB1978" si="276">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4"/>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5"/>
        <v>0</v>
      </c>
      <c r="AB1949" s="228" t="str">
        <f t="shared" si="27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4"/>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5"/>
        <v>0</v>
      </c>
      <c r="AB1950" s="228" t="str">
        <f t="shared" si="27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4"/>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5"/>
        <v>0</v>
      </c>
      <c r="AB1951" s="228" t="str">
        <f t="shared" si="27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4"/>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5"/>
        <v>0</v>
      </c>
      <c r="AB1952" s="228" t="str">
        <f t="shared" si="27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4"/>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5"/>
        <v>0</v>
      </c>
      <c r="AB1953" s="228" t="str">
        <f t="shared" si="27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7">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78">IF(AND(C1979="Smelter not listed",OR(LEN(D1979)=0,LEN(E1979)=0)),1,0)</f>
        <v>0</v>
      </c>
      <c r="AB1979" s="228" t="str">
        <f t="shared" ref="AB1979" si="279">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0">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1">IF(AND(C1980="Smelter not listed",OR(LEN(D1980)=0,LEN(E1980)=0)),1,0)</f>
        <v>0</v>
      </c>
      <c r="AB1980" s="228" t="str">
        <f t="shared" ref="AB1980:AB2011" si="28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0"/>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1"/>
        <v>0</v>
      </c>
      <c r="AB1981" s="228" t="str">
        <f t="shared" si="28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0"/>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1"/>
        <v>0</v>
      </c>
      <c r="AB1982" s="228" t="str">
        <f t="shared" si="28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0"/>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1"/>
        <v>0</v>
      </c>
      <c r="AB1983" s="228" t="str">
        <f t="shared" si="28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0"/>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1"/>
        <v>0</v>
      </c>
      <c r="AB1984" s="228" t="str">
        <f t="shared" si="28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0"/>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1"/>
        <v>0</v>
      </c>
      <c r="AB1985" s="228" t="str">
        <f t="shared" si="28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0"/>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1"/>
        <v>0</v>
      </c>
      <c r="AB2011" s="228" t="str">
        <f t="shared" si="28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3">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4">IF(AND(C2012="Smelter not listed",OR(LEN(D2012)=0,LEN(E2012)=0)),1,0)</f>
        <v>0</v>
      </c>
      <c r="AB2012" s="228" t="str">
        <f t="shared" ref="AB2012:AB2042" si="28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3"/>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4"/>
        <v>0</v>
      </c>
      <c r="AB2013" s="228" t="str">
        <f t="shared" si="28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3"/>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4"/>
        <v>0</v>
      </c>
      <c r="AB2014" s="228" t="str">
        <f t="shared" si="28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3"/>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4"/>
        <v>0</v>
      </c>
      <c r="AB2015" s="228" t="str">
        <f t="shared" si="28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3"/>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4"/>
        <v>0</v>
      </c>
      <c r="AB2016" s="228" t="str">
        <f t="shared" si="28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3"/>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4"/>
        <v>0</v>
      </c>
      <c r="AB2017" s="228" t="str">
        <f t="shared" si="28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6">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7">IF(AND(C2043="Smelter not listed",OR(LEN(D2043)=0,LEN(E2043)=0)),1,0)</f>
        <v>0</v>
      </c>
      <c r="AB2043" s="228" t="str">
        <f t="shared" ref="AB2043" si="288">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9">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0">IF(AND(C2044="Smelter not listed",OR(LEN(D2044)=0,LEN(E2044)=0)),1,0)</f>
        <v>0</v>
      </c>
      <c r="AB2044" s="228" t="str">
        <f t="shared" ref="AB2044:AB2075" si="291">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9"/>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0"/>
        <v>0</v>
      </c>
      <c r="AB2045" s="228" t="str">
        <f t="shared" si="29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9"/>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0"/>
        <v>0</v>
      </c>
      <c r="AB2046" s="228" t="str">
        <f t="shared" si="29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9"/>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0"/>
        <v>0</v>
      </c>
      <c r="AB2047" s="228" t="str">
        <f t="shared" si="29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9"/>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0"/>
        <v>0</v>
      </c>
      <c r="AB2048" s="228" t="str">
        <f t="shared" si="29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9"/>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0"/>
        <v>0</v>
      </c>
      <c r="AB2049" s="228" t="str">
        <f t="shared" si="29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9"/>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0"/>
        <v>0</v>
      </c>
      <c r="AB2075" s="228" t="str">
        <f t="shared" si="29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2">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3">IF(AND(C2076="Smelter not listed",OR(LEN(D2076)=0,LEN(E2076)=0)),1,0)</f>
        <v>0</v>
      </c>
      <c r="AB2076" s="228" t="str">
        <f t="shared" ref="AB2076:AB2106" si="294">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2"/>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3"/>
        <v>0</v>
      </c>
      <c r="AB2077" s="228" t="str">
        <f t="shared" si="29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2"/>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3"/>
        <v>0</v>
      </c>
      <c r="AB2078" s="228" t="str">
        <f t="shared" si="29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2"/>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3"/>
        <v>0</v>
      </c>
      <c r="AB2079" s="228" t="str">
        <f t="shared" si="29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2"/>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3"/>
        <v>0</v>
      </c>
      <c r="AB2080" s="228" t="str">
        <f t="shared" si="29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2"/>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3"/>
        <v>0</v>
      </c>
      <c r="AB2081" s="228" t="str">
        <f t="shared" si="29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5">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6">IF(AND(C2107="Smelter not listed",OR(LEN(D2107)=0,LEN(E2107)=0)),1,0)</f>
        <v>0</v>
      </c>
      <c r="AB2107" s="228" t="str">
        <f t="shared" ref="AB2107" si="297">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99">IF(AND(C2108="Smelter not listed",OR(LEN(D2108)=0,LEN(E2108)=0)),1,0)</f>
        <v>0</v>
      </c>
      <c r="AB2108" s="228" t="str">
        <f t="shared" ref="AB2108:AB2139" si="3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9"/>
        <v>0</v>
      </c>
      <c r="AB2109" s="228" t="str">
        <f t="shared" si="3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9"/>
        <v>0</v>
      </c>
      <c r="AB2110" s="228" t="str">
        <f t="shared" si="3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9"/>
        <v>0</v>
      </c>
      <c r="AB2111" s="228" t="str">
        <f t="shared" si="3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9"/>
        <v>0</v>
      </c>
      <c r="AB2112" s="228" t="str">
        <f t="shared" si="3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9"/>
        <v>0</v>
      </c>
      <c r="AB2113" s="228" t="str">
        <f t="shared" si="3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9"/>
        <v>0</v>
      </c>
      <c r="AB2139" s="228" t="str">
        <f t="shared" si="3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2">IF(AND(C2140="Smelter not listed",OR(LEN(D2140)=0,LEN(E2140)=0)),1,0)</f>
        <v>0</v>
      </c>
      <c r="AB2140" s="228" t="str">
        <f t="shared" ref="AB2140:AB2170" si="3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2"/>
        <v>0</v>
      </c>
      <c r="AB2141" s="228" t="str">
        <f t="shared" si="3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2"/>
        <v>0</v>
      </c>
      <c r="AB2142" s="228" t="str">
        <f t="shared" si="3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2"/>
        <v>0</v>
      </c>
      <c r="AB2143" s="228" t="str">
        <f t="shared" si="3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2"/>
        <v>0</v>
      </c>
      <c r="AB2144" s="228" t="str">
        <f t="shared" si="3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2"/>
        <v>0</v>
      </c>
      <c r="AB2145" s="228" t="str">
        <f t="shared" si="3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4">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5">IF(AND(C2171="Smelter not listed",OR(LEN(D2171)=0,LEN(E2171)=0)),1,0)</f>
        <v>0</v>
      </c>
      <c r="AB2171" s="228" t="str">
        <f t="shared" ref="AB2171" si="30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7">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08">IF(AND(C2172="Smelter not listed",OR(LEN(D2172)=0,LEN(E2172)=0)),1,0)</f>
        <v>0</v>
      </c>
      <c r="AB2172" s="228" t="str">
        <f t="shared" ref="AB2172:AB2203" si="309">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7"/>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8"/>
        <v>0</v>
      </c>
      <c r="AB2173" s="228" t="str">
        <f t="shared" si="30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7"/>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8"/>
        <v>0</v>
      </c>
      <c r="AB2174" s="228" t="str">
        <f t="shared" si="30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7"/>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8"/>
        <v>0</v>
      </c>
      <c r="AB2175" s="228" t="str">
        <f t="shared" si="30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7"/>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8"/>
        <v>0</v>
      </c>
      <c r="AB2176" s="228" t="str">
        <f t="shared" si="30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7"/>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8"/>
        <v>0</v>
      </c>
      <c r="AB2177" s="228" t="str">
        <f t="shared" si="30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7"/>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8"/>
        <v>0</v>
      </c>
      <c r="AB2203" s="228" t="str">
        <f t="shared" si="30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0">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1">IF(AND(C2204="Smelter not listed",OR(LEN(D2204)=0,LEN(E2204)=0)),1,0)</f>
        <v>0</v>
      </c>
      <c r="AB2204" s="228" t="str">
        <f t="shared" ref="AB2204:AB2234" si="312">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0"/>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1"/>
        <v>0</v>
      </c>
      <c r="AB2205" s="228" t="str">
        <f t="shared" si="31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0"/>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1"/>
        <v>0</v>
      </c>
      <c r="AB2206" s="228" t="str">
        <f t="shared" si="31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0"/>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1"/>
        <v>0</v>
      </c>
      <c r="AB2207" s="228" t="str">
        <f t="shared" si="31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0"/>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1"/>
        <v>0</v>
      </c>
      <c r="AB2208" s="228" t="str">
        <f t="shared" si="31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0"/>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1"/>
        <v>0</v>
      </c>
      <c r="AB2209" s="228" t="str">
        <f t="shared" si="31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3">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4">IF(AND(C2235="Smelter not listed",OR(LEN(D2235)=0,LEN(E2235)=0)),1,0)</f>
        <v>0</v>
      </c>
      <c r="AB2235" s="228" t="str">
        <f t="shared" ref="AB2235" si="315">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6">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7">IF(AND(C2236="Smelter not listed",OR(LEN(D2236)=0,LEN(E2236)=0)),1,0)</f>
        <v>0</v>
      </c>
      <c r="AB2236" s="228" t="str">
        <f t="shared" ref="AB2236:AB2267" si="318">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6"/>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7"/>
        <v>0</v>
      </c>
      <c r="AB2237" s="228" t="str">
        <f t="shared" si="31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6"/>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7"/>
        <v>0</v>
      </c>
      <c r="AB2238" s="228" t="str">
        <f t="shared" si="31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6"/>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7"/>
        <v>0</v>
      </c>
      <c r="AB2239" s="228" t="str">
        <f t="shared" si="31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6"/>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7"/>
        <v>0</v>
      </c>
      <c r="AB2240" s="228" t="str">
        <f t="shared" si="31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6"/>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7"/>
        <v>0</v>
      </c>
      <c r="AB2241" s="228" t="str">
        <f t="shared" si="31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6"/>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7"/>
        <v>0</v>
      </c>
      <c r="AB2267" s="228" t="str">
        <f t="shared" si="31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9">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0">IF(AND(C2268="Smelter not listed",OR(LEN(D2268)=0,LEN(E2268)=0)),1,0)</f>
        <v>0</v>
      </c>
      <c r="AB2268" s="228" t="str">
        <f t="shared" ref="AB2268:AB2298" si="321">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9"/>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0"/>
        <v>0</v>
      </c>
      <c r="AB2269" s="228" t="str">
        <f t="shared" si="32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9"/>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0"/>
        <v>0</v>
      </c>
      <c r="AB2270" s="228" t="str">
        <f t="shared" si="32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9"/>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0"/>
        <v>0</v>
      </c>
      <c r="AB2271" s="228" t="str">
        <f t="shared" si="32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9"/>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0"/>
        <v>0</v>
      </c>
      <c r="AB2272" s="228" t="str">
        <f t="shared" si="32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9"/>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0"/>
        <v>0</v>
      </c>
      <c r="AB2273" s="228" t="str">
        <f t="shared" si="32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2">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3">IF(AND(C2299="Smelter not listed",OR(LEN(D2299)=0,LEN(E2299)=0)),1,0)</f>
        <v>0</v>
      </c>
      <c r="AB2299" s="228" t="str">
        <f t="shared" ref="AB2299" si="324">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5">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6">IF(AND(C2300="Smelter not listed",OR(LEN(D2300)=0,LEN(E2300)=0)),1,0)</f>
        <v>0</v>
      </c>
      <c r="AB2300" s="228" t="str">
        <f t="shared" ref="AB2300:AB2331" si="32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5"/>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6"/>
        <v>0</v>
      </c>
      <c r="AB2301" s="228" t="str">
        <f t="shared" si="32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5"/>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6"/>
        <v>0</v>
      </c>
      <c r="AB2302" s="228" t="str">
        <f t="shared" si="32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5"/>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6"/>
        <v>0</v>
      </c>
      <c r="AB2303" s="228" t="str">
        <f t="shared" si="32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5"/>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6"/>
        <v>0</v>
      </c>
      <c r="AB2304" s="228" t="str">
        <f t="shared" si="32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5"/>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6"/>
        <v>0</v>
      </c>
      <c r="AB2305" s="228" t="str">
        <f t="shared" si="32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5"/>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6"/>
        <v>0</v>
      </c>
      <c r="AB2331" s="228" t="str">
        <f t="shared" si="32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8">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29">IF(AND(C2332="Smelter not listed",OR(LEN(D2332)=0,LEN(E2332)=0)),1,0)</f>
        <v>0</v>
      </c>
      <c r="AB2332" s="228" t="str">
        <f t="shared" ref="AB2332:AB2362" si="33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8"/>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9"/>
        <v>0</v>
      </c>
      <c r="AB2333" s="228" t="str">
        <f t="shared" si="33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8"/>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9"/>
        <v>0</v>
      </c>
      <c r="AB2334" s="228" t="str">
        <f t="shared" si="33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8"/>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9"/>
        <v>0</v>
      </c>
      <c r="AB2335" s="228" t="str">
        <f t="shared" si="33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8"/>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9"/>
        <v>0</v>
      </c>
      <c r="AB2336" s="228" t="str">
        <f t="shared" si="33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8"/>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9"/>
        <v>0</v>
      </c>
      <c r="AB2337" s="228" t="str">
        <f t="shared" si="33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2">IF(AND(C2363="Smelter not listed",OR(LEN(D2363)=0,LEN(E2363)=0)),1,0)</f>
        <v>0</v>
      </c>
      <c r="AB2363" s="228" t="str">
        <f t="shared" ref="AB2363" si="333">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4">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5">IF(AND(C2364="Smelter not listed",OR(LEN(D2364)=0,LEN(E2364)=0)),1,0)</f>
        <v>0</v>
      </c>
      <c r="AB2364" s="228" t="str">
        <f t="shared" ref="AB2364:AB2395" si="336">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4"/>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5"/>
        <v>0</v>
      </c>
      <c r="AB2365" s="228" t="str">
        <f t="shared" si="33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4"/>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5"/>
        <v>0</v>
      </c>
      <c r="AB2366" s="228" t="str">
        <f t="shared" si="33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4"/>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5"/>
        <v>0</v>
      </c>
      <c r="AB2367" s="228" t="str">
        <f t="shared" si="33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4"/>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5"/>
        <v>0</v>
      </c>
      <c r="AB2368" s="228" t="str">
        <f t="shared" si="33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4"/>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5"/>
        <v>0</v>
      </c>
      <c r="AB2369" s="228" t="str">
        <f t="shared" si="33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4"/>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5"/>
        <v>0</v>
      </c>
      <c r="AB2395" s="228" t="str">
        <f t="shared" si="33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7">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38">IF(AND(C2396="Smelter not listed",OR(LEN(D2396)=0,LEN(E2396)=0)),1,0)</f>
        <v>0</v>
      </c>
      <c r="AB2396" s="228" t="str">
        <f t="shared" ref="AB2396:AB2426" si="339">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7"/>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8"/>
        <v>0</v>
      </c>
      <c r="AB2397" s="228" t="str">
        <f t="shared" si="33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7"/>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8"/>
        <v>0</v>
      </c>
      <c r="AB2398" s="228" t="str">
        <f t="shared" si="33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7"/>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8"/>
        <v>0</v>
      </c>
      <c r="AB2399" s="228" t="str">
        <f t="shared" si="33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7"/>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8"/>
        <v>0</v>
      </c>
      <c r="AB2400" s="228" t="str">
        <f t="shared" si="33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7"/>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8"/>
        <v>0</v>
      </c>
      <c r="AB2401" s="228" t="str">
        <f t="shared" si="33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7"/>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8"/>
        <v>0</v>
      </c>
      <c r="AB2426" s="228" t="str">
        <f t="shared" si="33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0">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1">IF(AND(C2427="Smelter not listed",OR(LEN(D2427)=0,LEN(E2427)=0)),1,0)</f>
        <v>0</v>
      </c>
      <c r="AB2427" s="228" t="str">
        <f t="shared" ref="AB2427" si="342">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3">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4">IF(AND(C2428="Smelter not listed",OR(LEN(D2428)=0,LEN(E2428)=0)),1,0)</f>
        <v>0</v>
      </c>
      <c r="AB2428" s="228" t="str">
        <f t="shared" ref="AB2428:AB2459" si="345">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3"/>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4"/>
        <v>0</v>
      </c>
      <c r="AB2429" s="228" t="str">
        <f t="shared" si="34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3"/>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4"/>
        <v>0</v>
      </c>
      <c r="AB2430" s="228" t="str">
        <f t="shared" si="34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3"/>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4"/>
        <v>0</v>
      </c>
      <c r="AB2431" s="228" t="str">
        <f t="shared" si="34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3"/>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4"/>
        <v>0</v>
      </c>
      <c r="AB2432" s="228" t="str">
        <f t="shared" si="34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3"/>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4"/>
        <v>0</v>
      </c>
      <c r="AB2433" s="228" t="str">
        <f t="shared" si="34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3"/>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4"/>
        <v>0</v>
      </c>
      <c r="AB2434" s="228" t="str">
        <f t="shared" si="34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3"/>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4"/>
        <v>0</v>
      </c>
      <c r="AB2435" s="228" t="str">
        <f t="shared" si="34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4"/>
        <v>0</v>
      </c>
      <c r="AB2436" s="228" t="str">
        <f t="shared" si="34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4"/>
        <v>0</v>
      </c>
      <c r="AB2437" s="228" t="str">
        <f t="shared" si="345"/>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4"/>
        <v>0</v>
      </c>
      <c r="AB2438" s="228" t="str">
        <f t="shared" si="345"/>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4"/>
        <v>0</v>
      </c>
      <c r="AB2439" s="228" t="str">
        <f t="shared" si="345"/>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4"/>
        <v>0</v>
      </c>
      <c r="AB2440" s="228" t="str">
        <f t="shared" si="345"/>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4"/>
        <v>0</v>
      </c>
      <c r="AB2441" s="228" t="str">
        <f t="shared" si="345"/>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4"/>
        <v>0</v>
      </c>
      <c r="AB2442" s="228" t="str">
        <f t="shared" si="345"/>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4"/>
        <v>0</v>
      </c>
      <c r="AB2443" s="228" t="str">
        <f t="shared" si="345"/>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4"/>
        <v>0</v>
      </c>
      <c r="AB2444" s="228" t="str">
        <f t="shared" si="345"/>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3"/>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4"/>
        <v>0</v>
      </c>
      <c r="AB2445" s="228" t="str">
        <f t="shared" si="34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3"/>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4"/>
        <v>0</v>
      </c>
      <c r="AB2446" s="228" t="str">
        <f t="shared" si="34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3"/>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4"/>
        <v>0</v>
      </c>
      <c r="AB2447" s="228" t="str">
        <f t="shared" si="34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3"/>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4"/>
        <v>0</v>
      </c>
      <c r="AB2448" s="228" t="str">
        <f t="shared" si="34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3"/>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4"/>
        <v>0</v>
      </c>
      <c r="AB2449" s="228" t="str">
        <f t="shared" si="34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3"/>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4"/>
        <v>0</v>
      </c>
      <c r="AB2450" s="228" t="str">
        <f t="shared" si="34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3"/>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4"/>
        <v>0</v>
      </c>
      <c r="AB2451" s="228" t="str">
        <f t="shared" si="34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3"/>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4"/>
        <v>0</v>
      </c>
      <c r="AB2452" s="228" t="str">
        <f t="shared" si="34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3"/>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4"/>
        <v>0</v>
      </c>
      <c r="AB2453" s="228" t="str">
        <f t="shared" si="34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3"/>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4"/>
        <v>0</v>
      </c>
      <c r="AB2454" s="228" t="str">
        <f t="shared" si="34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3"/>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4"/>
        <v>0</v>
      </c>
      <c r="AB2455" s="228" t="str">
        <f t="shared" si="34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3"/>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4"/>
        <v>0</v>
      </c>
      <c r="AB2456" s="228" t="str">
        <f t="shared" si="34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3"/>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4"/>
        <v>0</v>
      </c>
      <c r="AB2457" s="228" t="str">
        <f t="shared" si="34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3"/>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4"/>
        <v>0</v>
      </c>
      <c r="AB2458" s="228" t="str">
        <f t="shared" si="34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3"/>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4"/>
        <v>0</v>
      </c>
      <c r="AB2459" s="228" t="str">
        <f t="shared" si="34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6">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7">IF(AND(C2460="Smelter not listed",OR(LEN(D2460)=0,LEN(E2460)=0)),1,0)</f>
        <v>0</v>
      </c>
      <c r="AB2460" s="228" t="str">
        <f t="shared" ref="AB2460:AB2490" si="348">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6"/>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7"/>
        <v>0</v>
      </c>
      <c r="AB2461" s="228" t="str">
        <f t="shared" si="34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6"/>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7"/>
        <v>0</v>
      </c>
      <c r="AB2462" s="228" t="str">
        <f t="shared" si="34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6"/>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7"/>
        <v>0</v>
      </c>
      <c r="AB2463" s="228" t="str">
        <f t="shared" si="34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6"/>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7"/>
        <v>0</v>
      </c>
      <c r="AB2464" s="228" t="str">
        <f t="shared" si="34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6"/>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7"/>
        <v>0</v>
      </c>
      <c r="AB2465" s="228" t="str">
        <f t="shared" si="34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6"/>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7"/>
        <v>0</v>
      </c>
      <c r="AB2466" s="228" t="str">
        <f t="shared" si="34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6"/>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7"/>
        <v>0</v>
      </c>
      <c r="AB2467" s="228" t="str">
        <f t="shared" si="34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6"/>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7"/>
        <v>0</v>
      </c>
      <c r="AB2468" s="228" t="str">
        <f t="shared" si="348"/>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6"/>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7"/>
        <v>0</v>
      </c>
      <c r="AB2469" s="228" t="str">
        <f t="shared" si="348"/>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6"/>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7"/>
        <v>0</v>
      </c>
      <c r="AB2470" s="228" t="str">
        <f t="shared" si="348"/>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6"/>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7"/>
        <v>0</v>
      </c>
      <c r="AB2471" s="228" t="str">
        <f t="shared" si="348"/>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6"/>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7"/>
        <v>0</v>
      </c>
      <c r="AB2472" s="228" t="str">
        <f t="shared" si="348"/>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6"/>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7"/>
        <v>0</v>
      </c>
      <c r="AB2473" s="228" t="str">
        <f t="shared" si="348"/>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6"/>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7"/>
        <v>0</v>
      </c>
      <c r="AB2474" s="228" t="str">
        <f t="shared" si="348"/>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6"/>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7"/>
        <v>0</v>
      </c>
      <c r="AB2475" s="228" t="str">
        <f t="shared" si="348"/>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6"/>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7"/>
        <v>0</v>
      </c>
      <c r="AB2476" s="228" t="str">
        <f t="shared" si="348"/>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6"/>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7"/>
        <v>0</v>
      </c>
      <c r="AB2477" s="228" t="str">
        <f t="shared" si="348"/>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6"/>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7"/>
        <v>0</v>
      </c>
      <c r="AB2478" s="228" t="str">
        <f t="shared" si="348"/>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6"/>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7"/>
        <v>0</v>
      </c>
      <c r="AB2479" s="228" t="str">
        <f t="shared" si="348"/>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6"/>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7"/>
        <v>0</v>
      </c>
      <c r="AB2480" s="228" t="str">
        <f t="shared" si="348"/>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6"/>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7"/>
        <v>0</v>
      </c>
      <c r="AB2481" s="228" t="str">
        <f t="shared" si="348"/>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6"/>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7"/>
        <v>0</v>
      </c>
      <c r="AB2482" s="228" t="str">
        <f t="shared" si="348"/>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6"/>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7"/>
        <v>0</v>
      </c>
      <c r="AB2483" s="228" t="str">
        <f t="shared" si="348"/>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6"/>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7"/>
        <v>0</v>
      </c>
      <c r="AB2484" s="228" t="str">
        <f t="shared" si="348"/>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6"/>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7"/>
        <v>0</v>
      </c>
      <c r="AB2485" s="228" t="str">
        <f t="shared" si="348"/>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6"/>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7"/>
        <v>0</v>
      </c>
      <c r="AB2486" s="228" t="str">
        <f t="shared" si="348"/>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6"/>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7"/>
        <v>0</v>
      </c>
      <c r="AB2487" s="228" t="str">
        <f t="shared" si="348"/>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6"/>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7"/>
        <v>0</v>
      </c>
      <c r="AB2488" s="228" t="str">
        <f t="shared" si="348"/>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6"/>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7"/>
        <v>0</v>
      </c>
      <c r="AB2489" s="228" t="str">
        <f t="shared" si="348"/>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6"/>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7"/>
        <v>0</v>
      </c>
      <c r="AB2490" s="228" t="str">
        <f t="shared" si="348"/>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9">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7"/>
        <v>0</v>
      </c>
      <c r="AB2491" s="228" t="str">
        <f t="shared" ref="AB2491" si="350">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7"/>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2">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2"/>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2"/>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2"/>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2"/>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2"/>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2"/>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2"/>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2"/>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2"/>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2"/>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66B6E2-5B99-4733-8C6A-5E1697443F1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24" fitToHeight="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Royal Circuits Solutions LLC (dba: Summit Interconnect Hollister)</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Elijah Gracia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elijah.gracia@summitinterconnect.com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831 309 1965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Elijah Gracia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elijah.gracia@summitinterconnect.com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58" fitToHeight="0" orientation="landscape"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6" zoomScaleNormal="85" zoomScalePageLayoutView="70" workbookViewId="0">
      <pane xSplit="2" ySplit="5" topLeftCell="C7" activePane="bottomRight" state="frozen"/>
      <selection activeCell="A4" sqref="A4"/>
      <selection pane="topRight" activeCell="A4" sqref="A4"/>
      <selection pane="bottomLeft" activeCell="A4" sqref="A4"/>
      <selection pane="bottomRight" sqref="A1:XFD1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K641"/>
  <sheetViews>
    <sheetView tabSelected="1" zoomScale="71"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scale="41" fitToHeight="0"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6e8a5f3d-031c-4996-804e-0e28298fe1e2"/>
    <ds:schemaRef ds:uri="http://www.w3.org/XML/1998/namespace"/>
    <ds:schemaRef ds:uri="http://purl.org/dc/dcmitype/"/>
    <ds:schemaRef ds:uri="http://schemas.microsoft.com/office/2006/documentManagement/types"/>
    <ds:schemaRef ds:uri="a54701f6-876b-4337-a24e-543e1bd311e6"/>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Nihar Shah</cp:lastModifiedBy>
  <cp:lastPrinted>2024-04-16T14:56:28Z</cp:lastPrinted>
  <dcterms:created xsi:type="dcterms:W3CDTF">2010-06-21T21:00:23Z</dcterms:created>
  <dcterms:modified xsi:type="dcterms:W3CDTF">2024-04-16T15:20:58Z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